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Экономист\ПЛАНИРОВАНИЕ\ПЛАНИРОВАНИЕ 2022-2024\5.ПФХД 2022-2024\"/>
    </mc:Choice>
  </mc:AlternateContent>
  <bookViews>
    <workbookView xWindow="150" yWindow="540" windowWidth="18855" windowHeight="11190" activeTab="1"/>
  </bookViews>
  <sheets>
    <sheet name="ФХД_ Поступления и выплаты" sheetId="1" r:id="rId1"/>
    <sheet name="ФХД_ Сведения по выплатам на з" sheetId="2" r:id="rId2"/>
  </sheets>
  <definedNames>
    <definedName name="IS_DOCUMENT" localSheetId="0">'ФХД_ Поступления и выплаты'!$A$104</definedName>
    <definedName name="IS_DOCUMENT" localSheetId="1">'ФХД_ Сведения по выплатам на з'!#REF!</definedName>
    <definedName name="_xlnm.Print_Area" localSheetId="0">'ФХД_ Поступления и выплаты'!$A$1:$O$104</definedName>
    <definedName name="_xlnm.Print_Area" localSheetId="1">'ФХД_ Сведения по выплатам на з'!$A$1:$DA$39</definedName>
  </definedNames>
  <calcPr calcId="162913"/>
</workbook>
</file>

<file path=xl/calcChain.xml><?xml version="1.0" encoding="utf-8"?>
<calcChain xmlns="http://schemas.openxmlformats.org/spreadsheetml/2006/main">
  <c r="L97" i="1" l="1"/>
  <c r="CX13" i="2" l="1"/>
  <c r="L44" i="1"/>
  <c r="L84" i="1"/>
  <c r="CX11" i="2" l="1"/>
  <c r="L96" i="1"/>
  <c r="L58" i="1"/>
  <c r="L71" i="1"/>
  <c r="L90" i="1" l="1"/>
  <c r="L94" i="1"/>
  <c r="L40" i="1"/>
  <c r="L45" i="1"/>
  <c r="CX16" i="2" l="1"/>
  <c r="L78" i="1"/>
  <c r="L72" i="1"/>
  <c r="L83" i="1"/>
  <c r="L70" i="1"/>
  <c r="L59" i="1"/>
  <c r="L64" i="1"/>
  <c r="L74" i="1"/>
  <c r="CX8" i="2" l="1"/>
  <c r="M68" i="1" l="1"/>
  <c r="N68" i="1"/>
  <c r="L68" i="1"/>
  <c r="M56" i="1"/>
  <c r="N56" i="1"/>
  <c r="L56" i="1"/>
  <c r="L55" i="1" s="1"/>
  <c r="L62" i="1"/>
  <c r="N74" i="1"/>
  <c r="M74" i="1"/>
  <c r="L39" i="1"/>
  <c r="L27" i="1" l="1"/>
  <c r="M100" i="1"/>
  <c r="N100" i="1"/>
  <c r="CZ17" i="2"/>
  <c r="CY17" i="2"/>
  <c r="CX17" i="2"/>
  <c r="CZ12" i="2"/>
  <c r="CY12" i="2"/>
  <c r="CX12" i="2"/>
  <c r="CZ11" i="2"/>
  <c r="CZ10" i="2" s="1"/>
  <c r="CZ9" i="2" s="1"/>
  <c r="CY11" i="2"/>
  <c r="CY10" i="2"/>
  <c r="CY9" i="2" s="1"/>
  <c r="CX10" i="2"/>
  <c r="CX9" i="2" l="1"/>
  <c r="CZ21" i="2"/>
  <c r="CZ18" i="2" s="1"/>
  <c r="CZ6" i="2"/>
  <c r="CY20" i="2"/>
  <c r="CY18" i="2" s="1"/>
  <c r="CY6" i="2"/>
  <c r="CX18" i="2" l="1"/>
  <c r="CX19" i="2" s="1"/>
  <c r="CX6" i="2"/>
  <c r="L60" i="1"/>
  <c r="L100" i="1"/>
  <c r="L87" i="1" l="1"/>
  <c r="L80" i="1" l="1"/>
  <c r="L79" i="1" s="1"/>
  <c r="L38" i="1"/>
  <c r="L31" i="1" s="1"/>
  <c r="L33" i="1"/>
  <c r="O83" i="1"/>
  <c r="M83" i="1"/>
  <c r="N83" i="1"/>
  <c r="M39" i="1"/>
  <c r="M38" i="1" s="1"/>
  <c r="N39" i="1"/>
  <c r="N38" i="1" s="1"/>
  <c r="M33" i="1"/>
  <c r="N33" i="1"/>
  <c r="M62" i="1"/>
  <c r="N62" i="1"/>
  <c r="M65" i="1"/>
  <c r="N65" i="1"/>
  <c r="L65" i="1"/>
  <c r="M55" i="1"/>
  <c r="N55" i="1"/>
  <c r="M67" i="1"/>
  <c r="N67" i="1"/>
  <c r="L67" i="1"/>
  <c r="L54" i="1" s="1"/>
  <c r="M72" i="1"/>
  <c r="N72" i="1"/>
  <c r="N98" i="1"/>
  <c r="M98" i="1"/>
  <c r="L98" i="1"/>
  <c r="M87" i="1"/>
  <c r="N87" i="1"/>
  <c r="M80" i="1"/>
  <c r="M79" i="1" s="1"/>
  <c r="N80" i="1"/>
  <c r="N79" i="1" s="1"/>
  <c r="L82" i="1" l="1"/>
  <c r="DB6" i="2" s="1"/>
  <c r="M54" i="1"/>
  <c r="M31" i="1"/>
  <c r="N82" i="1"/>
  <c r="M82" i="1"/>
  <c r="N31" i="1"/>
  <c r="N54" i="1"/>
  <c r="N53" i="1" l="1"/>
  <c r="M53" i="1"/>
  <c r="L53" i="1"/>
</calcChain>
</file>

<file path=xl/sharedStrings.xml><?xml version="1.0" encoding="utf-8"?>
<sst xmlns="http://schemas.openxmlformats.org/spreadsheetml/2006/main" count="987" uniqueCount="261">
  <si>
    <t/>
  </si>
  <si>
    <t>Утверждаю</t>
  </si>
  <si>
    <t>(наименование должности уполномоченного лица)</t>
  </si>
  <si>
    <t>(наименование органа - учредителя (учреждения)</t>
  </si>
  <si>
    <t xml:space="preserve">      (подпись)</t>
  </si>
  <si>
    <t>(расшифровка подписи)</t>
  </si>
  <si>
    <t>Коды</t>
  </si>
  <si>
    <t>Дата</t>
  </si>
  <si>
    <t>Орган, осуществляющий</t>
  </si>
  <si>
    <t>по Сводному реестру</t>
  </si>
  <si>
    <t>функции и полномочия учредителя</t>
  </si>
  <si>
    <t>глава по БК</t>
  </si>
  <si>
    <t>ИНН</t>
  </si>
  <si>
    <t>Учреждение</t>
  </si>
  <si>
    <t>КПП</t>
  </si>
  <si>
    <t>Единица измерения: руб.</t>
  </si>
  <si>
    <t>по ОКЕИ</t>
  </si>
  <si>
    <t>383</t>
  </si>
  <si>
    <t>Раздел 1. Поступления и выплаты</t>
  </si>
  <si>
    <t>Наименование показателя</t>
  </si>
  <si>
    <t>Код строки</t>
  </si>
  <si>
    <t>Код по бюджетной классификации Российской Федерации</t>
  </si>
  <si>
    <t>Аналитический код</t>
  </si>
  <si>
    <t>Код субсидии</t>
  </si>
  <si>
    <t>Отраслевой код</t>
  </si>
  <si>
    <t>КВФО</t>
  </si>
  <si>
    <t>КОСГУ</t>
  </si>
  <si>
    <t>КФСР</t>
  </si>
  <si>
    <t>КЦСР</t>
  </si>
  <si>
    <t>Сумма</t>
  </si>
  <si>
    <t>за пределами планового периода</t>
  </si>
  <si>
    <t>текущий финансовый год</t>
  </si>
  <si>
    <t>первый год планового периода</t>
  </si>
  <si>
    <t>второй год планового периода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</si>
  <si>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</si>
  <si>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</si>
  <si>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</si>
  <si>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</si>
  <si>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</si>
  <si>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</si>
  <si>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</si>
  <si>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</si>
  <si>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</si>
  <si>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</si>
  <si>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Остаток средств на начало текущего финансового года</t>
  </si>
  <si>
    <t>0001</t>
  </si>
  <si>
    <t>х</t>
  </si>
  <si>
    <t>Остаток средств на конец текущего финансового года</t>
  </si>
  <si>
    <t>0002</t>
  </si>
  <si>
    <t>министерство по физической культуре и спорту Ростовской области</t>
  </si>
  <si>
    <t>государственное бюджетное учреждение Ростовской области "Спортивная школа олимпийского резерва № 8 им. В.В. Понедельника"</t>
  </si>
  <si>
    <t>60200550</t>
  </si>
  <si>
    <t>816</t>
  </si>
  <si>
    <t>602U8309</t>
  </si>
  <si>
    <t>6166033315</t>
  </si>
  <si>
    <t>616601001</t>
  </si>
  <si>
    <t>на 2022 г</t>
  </si>
  <si>
    <t>на 2023 г</t>
  </si>
  <si>
    <t>Аналитическая группа</t>
  </si>
  <si>
    <t>11</t>
  </si>
  <si>
    <t>12</t>
  </si>
  <si>
    <t>13</t>
  </si>
  <si>
    <t>Выплаты, уменьшающие доход, всего</t>
  </si>
  <si>
    <t>3000</t>
  </si>
  <si>
    <t>100</t>
  </si>
  <si>
    <t>Поступления от доходов, всего</t>
  </si>
  <si>
    <t>1000</t>
  </si>
  <si>
    <t>000</t>
  </si>
  <si>
    <t>0000000000</t>
  </si>
  <si>
    <t>0000000000000000000000000</t>
  </si>
  <si>
    <t>00000000000000000</t>
  </si>
  <si>
    <t>0</t>
  </si>
  <si>
    <t>0000</t>
  </si>
  <si>
    <t xml:space="preserve">   Доходы от собственности</t>
  </si>
  <si>
    <t>1100</t>
  </si>
  <si>
    <t>120</t>
  </si>
  <si>
    <t>1200</t>
  </si>
  <si>
    <t>130</t>
  </si>
  <si>
    <t>в том числе:</t>
  </si>
  <si>
    <t>субсидии на финансовое обеспечение выполнения государственного (муниципального) задания за счет средств бюджета публично-правового образования, создавшего учреждение</t>
  </si>
  <si>
    <t>1210</t>
  </si>
  <si>
    <t>00000000000000004</t>
  </si>
  <si>
    <t xml:space="preserve">   Доходы от оказания платных услуг (работ), компенсаций затрат</t>
  </si>
  <si>
    <t>1230</t>
  </si>
  <si>
    <t xml:space="preserve">   Безвозмездные денежные поступления текущего характера, всего</t>
  </si>
  <si>
    <t>1400</t>
  </si>
  <si>
    <t>150</t>
  </si>
  <si>
    <t xml:space="preserve">      Целевые субсидии</t>
  </si>
  <si>
    <t>1410</t>
  </si>
  <si>
    <t xml:space="preserve">         Целевые субсидии</t>
  </si>
  <si>
    <t>Ф0102</t>
  </si>
  <si>
    <t>Ф0402</t>
  </si>
  <si>
    <t>Ф0502</t>
  </si>
  <si>
    <t>Ф1901</t>
  </si>
  <si>
    <t>Ф3901</t>
  </si>
  <si>
    <t>Ф4501</t>
  </si>
  <si>
    <t>Ф5401</t>
  </si>
  <si>
    <t>Ф6501</t>
  </si>
  <si>
    <t>Поступление финансовых активов, всего</t>
  </si>
  <si>
    <t>510</t>
  </si>
  <si>
    <t>00000000000000003</t>
  </si>
  <si>
    <t>Выплаты по расходам, всего</t>
  </si>
  <si>
    <t>2000</t>
  </si>
  <si>
    <t xml:space="preserve">   Выплаты персоналу, всего</t>
  </si>
  <si>
    <t>2100</t>
  </si>
  <si>
    <t>2110</t>
  </si>
  <si>
    <t>111</t>
  </si>
  <si>
    <t xml:space="preserve">            пособия за первые три дня временной нетрудоспособности за счет средств работодателя</t>
  </si>
  <si>
    <t xml:space="preserve">      Прочие выплаты персоналу, в том числе компенсационного характера</t>
  </si>
  <si>
    <t>2120</t>
  </si>
  <si>
    <t>112</t>
  </si>
  <si>
    <t xml:space="preserve">         прочие выплаты персоналу, в том числе компенсационного характера</t>
  </si>
  <si>
    <t xml:space="preserve">      Иные выплаты, за исключением фонда оплаты труда учреждения, для выполнения отдельных полномочий</t>
  </si>
  <si>
    <t>2130</t>
  </si>
  <si>
    <t>113</t>
  </si>
  <si>
    <t xml:space="preserve">         иные выплаты, за исключением фонда оплаты труда учреждения, для выполнения отдельных полномочий</t>
  </si>
  <si>
    <t xml:space="preserve">      Взносы по обязательному социальному страхованию на выплаты по оплате труда работников и иные выплаты работникам учреждений, всего</t>
  </si>
  <si>
    <t>2140</t>
  </si>
  <si>
    <t>119</t>
  </si>
  <si>
    <t xml:space="preserve">         На выплаты по оплате труда</t>
  </si>
  <si>
    <t>2141</t>
  </si>
  <si>
    <t xml:space="preserve">            начисления на выплаты по оплате труда</t>
  </si>
  <si>
    <t xml:space="preserve">   Уплату налогов, сборов и иных платежей, всего</t>
  </si>
  <si>
    <t>2300</t>
  </si>
  <si>
    <t>850</t>
  </si>
  <si>
    <t xml:space="preserve">      Налог на имущество организаций и земельный налог</t>
  </si>
  <si>
    <t>2310</t>
  </si>
  <si>
    <t>851</t>
  </si>
  <si>
    <t xml:space="preserve">      Иные налоги (включаемые в состав расходов) в бюджеты бюджетной системы Российской Федерации, а также государственная пошлина</t>
  </si>
  <si>
    <t>2320</t>
  </si>
  <si>
    <t>852</t>
  </si>
  <si>
    <t xml:space="preserve">      Уплата штрафов (в том числе административных), пеней, иных платежей</t>
  </si>
  <si>
    <t>2330</t>
  </si>
  <si>
    <t>853</t>
  </si>
  <si>
    <t xml:space="preserve">   Прочие расходы (кроме расходов на закупку товаров, работ, услуг)</t>
  </si>
  <si>
    <t>2500</t>
  </si>
  <si>
    <t xml:space="preserve">      Исполнение судебных актов Российской Федерации и мировых соглашений по возмещению вреда, причиненного в результате деятельности учреждения</t>
  </si>
  <si>
    <t>2520</t>
  </si>
  <si>
    <t>831</t>
  </si>
  <si>
    <t xml:space="preserve">         Исполнение судебных актов Российской Федерации и мировых соглашений по возмещению вреда, причиненного в результате деятельности учреждения</t>
  </si>
  <si>
    <t xml:space="preserve">   Расходы на закупку товаров, работ, услуг, всего</t>
  </si>
  <si>
    <t>2600</t>
  </si>
  <si>
    <t xml:space="preserve">      Закупку товаров, работ, услуг в целях капитального ремонта государственного (муниципального) имущества</t>
  </si>
  <si>
    <t>2630</t>
  </si>
  <si>
    <t>243</t>
  </si>
  <si>
    <t xml:space="preserve">         закупку товаров, работ, услуг в целях капитального ремонта государственного (муниципального) имущества</t>
  </si>
  <si>
    <t xml:space="preserve">      Прочую закупку товаров, работ и услуг, всего</t>
  </si>
  <si>
    <t>2640</t>
  </si>
  <si>
    <t>244</t>
  </si>
  <si>
    <t xml:space="preserve">         Закупку энергетических ресурсов</t>
  </si>
  <si>
    <t>247</t>
  </si>
  <si>
    <t xml:space="preserve">         Прочая закупка товаров, работ и услуг</t>
  </si>
  <si>
    <t>132P552290</t>
  </si>
  <si>
    <t>132P550810</t>
  </si>
  <si>
    <t>3010</t>
  </si>
  <si>
    <t>Налог на прибыль</t>
  </si>
  <si>
    <t>180</t>
  </si>
  <si>
    <t>3020</t>
  </si>
  <si>
    <t>Налог на добавленную стоимость</t>
  </si>
  <si>
    <t>Прочие выплаты, всего</t>
  </si>
  <si>
    <t>4000</t>
  </si>
  <si>
    <t>Выбытие финансовых активов, всего</t>
  </si>
  <si>
    <t>610</t>
  </si>
  <si>
    <t>Раздел 2. Сведения по выплатам на закупки товаров, работ, услуг</t>
  </si>
  <si>
    <t>№
п/п</t>
  </si>
  <si>
    <t>Коды
строк</t>
  </si>
  <si>
    <t>Год
начала закупки</t>
  </si>
  <si>
    <t>Код по бюджетной классификации</t>
  </si>
  <si>
    <t>(текущий финансовый год)</t>
  </si>
  <si>
    <t>(первый год планового периода)</t>
  </si>
  <si>
    <t>(второй год планового периода)</t>
  </si>
  <si>
    <t>4.1</t>
  </si>
  <si>
    <t>Выплаты на закупку товаров, работ, услуг, всего</t>
  </si>
  <si>
    <t>26000</t>
  </si>
  <si>
    <t>2021</t>
  </si>
  <si>
    <t>1.2</t>
  </si>
  <si>
    <t>1.1</t>
  </si>
  <si>
    <t xml:space="preserve"> по контрактам (договорам), заключенным до начала текущего финансового года с учетом требований Федерального закона № 44-ФЗ и Федерального закона № 223-ФЗ</t>
  </si>
  <si>
    <t>26300</t>
  </si>
  <si>
    <t xml:space="preserve"> по контрактам (договорам), планируемым к заключению в соответствующем финансовом году с учетом требований Федерального закона № 44-ФЗ и Федерального закона № 223-ФЗ</t>
  </si>
  <si>
    <t>26400</t>
  </si>
  <si>
    <t>1.2.1</t>
  </si>
  <si>
    <t xml:space="preserve">  За счет субсидий, предоставляемых на финансовое обеспечение выполнения государственного (муниципального) задания</t>
  </si>
  <si>
    <t>26410</t>
  </si>
  <si>
    <t>1.2.1.1</t>
  </si>
  <si>
    <t xml:space="preserve">   В соответствии с Федеральным законом № 44-ФЗ</t>
  </si>
  <si>
    <t>26411</t>
  </si>
  <si>
    <t>1.2.2</t>
  </si>
  <si>
    <t xml:space="preserve">  за счет субсидий, предоставляемых в соответствии с абзацем вторым пункта 1 статьи 78.1 Бюджетного кодекса Российской Федерации</t>
  </si>
  <si>
    <t>26420</t>
  </si>
  <si>
    <t>26421</t>
  </si>
  <si>
    <t>1.2.2.1.1</t>
  </si>
  <si>
    <t xml:space="preserve">    Субсидии на иные цели</t>
  </si>
  <si>
    <t>26421.2</t>
  </si>
  <si>
    <t>1.2.2.1.2</t>
  </si>
  <si>
    <t>26421.6</t>
  </si>
  <si>
    <t>2022</t>
  </si>
  <si>
    <t>1.2.3</t>
  </si>
  <si>
    <t xml:space="preserve">  За счет прочих источников финансового обеспечения</t>
  </si>
  <si>
    <t>26450</t>
  </si>
  <si>
    <t>1.2.3.1</t>
  </si>
  <si>
    <t>26451</t>
  </si>
  <si>
    <t>Итого по контрактам, планируемым к заключению в соответствующем финансовом году в соответствии с Федеральным законом № 44-ФЗ, по соответствующему году закупки</t>
  </si>
  <si>
    <t>26500</t>
  </si>
  <si>
    <t>2.1</t>
  </si>
  <si>
    <t xml:space="preserve"> В том числе по году начала закупки</t>
  </si>
  <si>
    <t>26510</t>
  </si>
  <si>
    <t>2.2</t>
  </si>
  <si>
    <t>26520</t>
  </si>
  <si>
    <t>2.3</t>
  </si>
  <si>
    <t>26530</t>
  </si>
  <si>
    <t>2023</t>
  </si>
  <si>
    <t>Итого по договорам, планируемым к заключению в соответствующем финансовом году в соответствии с Федеральным законом № 223-ФЗ, по соответствующему году закупки</t>
  </si>
  <si>
    <t>26600</t>
  </si>
  <si>
    <t>Руководитель учреждения</t>
  </si>
  <si>
    <t>(уполномоченное лицо учреждения)</t>
  </si>
  <si>
    <t>(должность)</t>
  </si>
  <si>
    <t>(подпись)</t>
  </si>
  <si>
    <t>Исполнитель</t>
  </si>
  <si>
    <t>(фамилия, инициалы)</t>
  </si>
  <si>
    <t>(телефон)</t>
  </si>
  <si>
    <t>"</t>
  </si>
  <si>
    <t xml:space="preserve"> г.</t>
  </si>
  <si>
    <t xml:space="preserve">                Заработная плата</t>
  </si>
  <si>
    <t xml:space="preserve">              Социальные пособия и компенсации персоналу в денежной форме</t>
  </si>
  <si>
    <t>Директор</t>
  </si>
  <si>
    <t>ГБУ РО "СШОР № 8"</t>
  </si>
  <si>
    <t>СОГЛАСОВАНО</t>
  </si>
  <si>
    <t>Министр по физической культуре и спорту Ростовской области</t>
  </si>
  <si>
    <t>(наименование должности уполномоченного лица органа — учредителя)</t>
  </si>
  <si>
    <t>Аракелян С.Р.</t>
  </si>
  <si>
    <t>«</t>
  </si>
  <si>
    <t>»</t>
  </si>
  <si>
    <t>Ю.М. Софронов</t>
  </si>
  <si>
    <t>2422-977</t>
  </si>
  <si>
    <t>__________ Ю.М. Софронов</t>
  </si>
  <si>
    <t>"____"   ________________________    20___г.</t>
  </si>
  <si>
    <t xml:space="preserve">      Оплата труда </t>
  </si>
  <si>
    <t>00000</t>
  </si>
  <si>
    <t>экономист</t>
  </si>
  <si>
    <t>И.С. Геворкян</t>
  </si>
  <si>
    <t>140</t>
  </si>
  <si>
    <t>Доходы от штрафов, пеней, иных сумм принудительного изъятия</t>
  </si>
  <si>
    <t>Доходы от оказания услуг, работ, компенсации затрат учреждений, всего</t>
  </si>
  <si>
    <t>440</t>
  </si>
  <si>
    <t>Уменьшение стоимости материальных запасов</t>
  </si>
  <si>
    <t>1300</t>
  </si>
  <si>
    <t xml:space="preserve">   Доходы от операций с активами, всего</t>
  </si>
  <si>
    <t>1900</t>
  </si>
  <si>
    <t>на 2024 г</t>
  </si>
  <si>
    <t>2024</t>
  </si>
  <si>
    <t>План финансово-хозяйственной деятельности на 2022 г.</t>
  </si>
  <si>
    <t>и плановый период 2023 и 2024 годов</t>
  </si>
  <si>
    <t>1.1.1</t>
  </si>
  <si>
    <t>26310</t>
  </si>
  <si>
    <t>2660</t>
  </si>
  <si>
    <t>от "____"__________________________ 2022 г.</t>
  </si>
  <si>
    <t>Ф1101</t>
  </si>
  <si>
    <t>Ф7601</t>
  </si>
  <si>
    <t>Ф3116</t>
  </si>
  <si>
    <t>спортмероприятия дети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</si>
</sst>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indexed="8"/>
      <name val="Calibri"/>
      <family val="2"/>
      <scheme val="minor"/>
    </font>
    <font>
      <sz val="8"/>
      <color indexed="8"/>
      <name val="Times New Roman"/>
      <family val="1"/>
      <charset val="204"/>
    </font>
    <font>
      <sz val="6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10"/>
      <color indexed="8"/>
      <name val="Arial Cy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7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sz val="11"/>
      <color rgb="FFFFFF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DashDot">
        <color indexed="64"/>
      </left>
      <right/>
      <top style="mediumDashDot">
        <color indexed="64"/>
      </top>
      <bottom/>
      <diagonal/>
    </border>
    <border>
      <left/>
      <right/>
      <top style="mediumDashDot">
        <color indexed="64"/>
      </top>
      <bottom/>
      <diagonal/>
    </border>
    <border>
      <left/>
      <right style="mediumDashDot">
        <color indexed="64"/>
      </right>
      <top style="mediumDashDot">
        <color indexed="64"/>
      </top>
      <bottom/>
      <diagonal/>
    </border>
    <border>
      <left style="mediumDashDot">
        <color indexed="64"/>
      </left>
      <right/>
      <top/>
      <bottom/>
      <diagonal/>
    </border>
    <border>
      <left/>
      <right style="mediumDashDot">
        <color indexed="64"/>
      </right>
      <top/>
      <bottom/>
      <diagonal/>
    </border>
    <border>
      <left style="mediumDashDot">
        <color indexed="64"/>
      </left>
      <right/>
      <top/>
      <bottom style="mediumDashDot">
        <color indexed="64"/>
      </bottom>
      <diagonal/>
    </border>
    <border>
      <left/>
      <right/>
      <top/>
      <bottom style="mediumDashDot">
        <color indexed="64"/>
      </bottom>
      <diagonal/>
    </border>
    <border>
      <left/>
      <right style="mediumDashDot">
        <color indexed="64"/>
      </right>
      <top/>
      <bottom style="mediumDashDot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44">
    <xf numFmtId="0" fontId="0" fillId="0" borderId="0" xfId="0"/>
    <xf numFmtId="0" fontId="1" fillId="2" borderId="1" xfId="0" applyNumberFormat="1" applyFont="1" applyFill="1" applyBorder="1" applyAlignment="1">
      <alignment horizontal="left"/>
    </xf>
    <xf numFmtId="0" fontId="3" fillId="2" borderId="1" xfId="0" applyNumberFormat="1" applyFont="1" applyFill="1" applyBorder="1"/>
    <xf numFmtId="0" fontId="1" fillId="2" borderId="1" xfId="0" applyNumberFormat="1" applyFont="1" applyFill="1" applyBorder="1" applyAlignment="1">
      <alignment horizontal="right"/>
    </xf>
    <xf numFmtId="0" fontId="1" fillId="2" borderId="10" xfId="0" applyNumberFormat="1" applyFont="1" applyFill="1" applyBorder="1" applyAlignment="1">
      <alignment horizontal="center" vertical="top" wrapText="1"/>
    </xf>
    <xf numFmtId="49" fontId="1" fillId="2" borderId="13" xfId="0" applyNumberFormat="1" applyFont="1" applyFill="1" applyBorder="1" applyAlignment="1">
      <alignment horizontal="center"/>
    </xf>
    <xf numFmtId="4" fontId="1" fillId="2" borderId="13" xfId="0" applyNumberFormat="1" applyFont="1" applyFill="1" applyBorder="1" applyAlignment="1">
      <alignment horizontal="right"/>
    </xf>
    <xf numFmtId="4" fontId="1" fillId="2" borderId="14" xfId="0" applyNumberFormat="1" applyFont="1" applyFill="1" applyBorder="1" applyAlignment="1">
      <alignment horizontal="right"/>
    </xf>
    <xf numFmtId="49" fontId="1" fillId="2" borderId="6" xfId="0" applyNumberFormat="1" applyFont="1" applyFill="1" applyBorder="1" applyAlignment="1">
      <alignment horizontal="center"/>
    </xf>
    <xf numFmtId="4" fontId="1" fillId="2" borderId="6" xfId="0" applyNumberFormat="1" applyFont="1" applyFill="1" applyBorder="1" applyAlignment="1">
      <alignment horizontal="right"/>
    </xf>
    <xf numFmtId="4" fontId="1" fillId="2" borderId="16" xfId="0" applyNumberFormat="1" applyFont="1" applyFill="1" applyBorder="1" applyAlignment="1">
      <alignment horizontal="right"/>
    </xf>
    <xf numFmtId="49" fontId="1" fillId="2" borderId="5" xfId="0" applyNumberFormat="1" applyFont="1" applyFill="1" applyBorder="1" applyAlignment="1">
      <alignment horizontal="center"/>
    </xf>
    <xf numFmtId="49" fontId="1" fillId="2" borderId="10" xfId="0" applyNumberFormat="1" applyFont="1" applyFill="1" applyBorder="1" applyAlignment="1">
      <alignment horizontal="center" vertical="top" wrapText="1"/>
    </xf>
    <xf numFmtId="49" fontId="1" fillId="2" borderId="20" xfId="0" applyNumberFormat="1" applyFont="1" applyFill="1" applyBorder="1" applyAlignment="1">
      <alignment horizontal="center" vertical="top"/>
    </xf>
    <xf numFmtId="49" fontId="1" fillId="2" borderId="23" xfId="0" applyNumberFormat="1" applyFont="1" applyFill="1" applyBorder="1" applyAlignment="1">
      <alignment horizontal="center" vertical="top"/>
    </xf>
    <xf numFmtId="0" fontId="2" fillId="2" borderId="1" xfId="0" applyNumberFormat="1" applyFont="1" applyFill="1" applyBorder="1" applyAlignment="1">
      <alignment horizontal="center" vertical="top"/>
    </xf>
    <xf numFmtId="0" fontId="6" fillId="0" borderId="26" xfId="0" applyFont="1" applyBorder="1" applyAlignment="1">
      <alignment horizontal="left"/>
    </xf>
    <xf numFmtId="0" fontId="7" fillId="0" borderId="27" xfId="0" applyFont="1" applyBorder="1" applyAlignment="1">
      <alignment horizontal="left"/>
    </xf>
    <xf numFmtId="0" fontId="6" fillId="0" borderId="28" xfId="0" applyFont="1" applyBorder="1" applyAlignment="1">
      <alignment horizontal="left"/>
    </xf>
    <xf numFmtId="0" fontId="6" fillId="0" borderId="29" xfId="0" applyFont="1" applyBorder="1" applyAlignment="1">
      <alignment horizontal="left"/>
    </xf>
    <xf numFmtId="0" fontId="6" fillId="0" borderId="30" xfId="0" applyFont="1" applyBorder="1" applyAlignment="1">
      <alignment horizontal="left"/>
    </xf>
    <xf numFmtId="0" fontId="8" fillId="0" borderId="29" xfId="0" applyFont="1" applyBorder="1" applyAlignment="1">
      <alignment horizontal="left" vertical="top"/>
    </xf>
    <xf numFmtId="0" fontId="8" fillId="0" borderId="30" xfId="0" applyFont="1" applyBorder="1" applyAlignment="1">
      <alignment horizontal="left" vertical="top"/>
    </xf>
    <xf numFmtId="0" fontId="7" fillId="0" borderId="1" xfId="0" applyFont="1" applyBorder="1" applyAlignment="1">
      <alignment horizontal="left"/>
    </xf>
    <xf numFmtId="0" fontId="8" fillId="0" borderId="29" xfId="0" applyFont="1" applyBorder="1" applyAlignment="1">
      <alignment horizontal="left"/>
    </xf>
    <xf numFmtId="0" fontId="8" fillId="0" borderId="30" xfId="0" applyFont="1" applyBorder="1" applyAlignment="1">
      <alignment horizontal="left"/>
    </xf>
    <xf numFmtId="0" fontId="6" fillId="0" borderId="1" xfId="0" applyFont="1" applyBorder="1" applyAlignment="1">
      <alignment horizontal="right"/>
    </xf>
    <xf numFmtId="0" fontId="6" fillId="0" borderId="1" xfId="0" applyFont="1" applyBorder="1" applyAlignment="1">
      <alignment horizontal="left"/>
    </xf>
    <xf numFmtId="0" fontId="6" fillId="0" borderId="31" xfId="0" applyFont="1" applyBorder="1" applyAlignment="1">
      <alignment horizontal="left"/>
    </xf>
    <xf numFmtId="0" fontId="6" fillId="0" borderId="32" xfId="0" applyFont="1" applyBorder="1" applyAlignment="1">
      <alignment horizontal="left"/>
    </xf>
    <xf numFmtId="0" fontId="6" fillId="0" borderId="33" xfId="0" applyFont="1" applyBorder="1" applyAlignment="1">
      <alignment horizontal="left"/>
    </xf>
    <xf numFmtId="0" fontId="0" fillId="0" borderId="0" xfId="0" applyFont="1"/>
    <xf numFmtId="0" fontId="14" fillId="2" borderId="1" xfId="0" applyNumberFormat="1" applyFont="1" applyFill="1" applyBorder="1" applyAlignment="1">
      <alignment horizontal="left"/>
    </xf>
    <xf numFmtId="0" fontId="0" fillId="0" borderId="1" xfId="0" applyBorder="1"/>
    <xf numFmtId="4" fontId="10" fillId="2" borderId="1" xfId="0" applyNumberFormat="1" applyFont="1" applyFill="1" applyBorder="1" applyAlignment="1">
      <alignment horizontal="right" wrapText="1"/>
    </xf>
    <xf numFmtId="4" fontId="15" fillId="2" borderId="34" xfId="0" applyNumberFormat="1" applyFont="1" applyFill="1" applyBorder="1" applyAlignment="1">
      <alignment horizontal="right"/>
    </xf>
    <xf numFmtId="49" fontId="1" fillId="2" borderId="34" xfId="0" applyNumberFormat="1" applyFont="1" applyFill="1" applyBorder="1" applyAlignment="1">
      <alignment horizontal="center"/>
    </xf>
    <xf numFmtId="49" fontId="13" fillId="2" borderId="34" xfId="0" applyNumberFormat="1" applyFont="1" applyFill="1" applyBorder="1" applyAlignment="1">
      <alignment horizontal="center"/>
    </xf>
    <xf numFmtId="49" fontId="15" fillId="2" borderId="34" xfId="0" applyNumberFormat="1" applyFont="1" applyFill="1" applyBorder="1" applyAlignment="1">
      <alignment horizontal="center"/>
    </xf>
    <xf numFmtId="49" fontId="16" fillId="2" borderId="34" xfId="0" applyNumberFormat="1" applyFont="1" applyFill="1" applyBorder="1" applyAlignment="1">
      <alignment horizontal="center"/>
    </xf>
    <xf numFmtId="49" fontId="15" fillId="2" borderId="34" xfId="0" applyNumberFormat="1" applyFont="1" applyFill="1" applyBorder="1" applyAlignment="1">
      <alignment horizontal="center" wrapText="1"/>
    </xf>
    <xf numFmtId="4" fontId="15" fillId="2" borderId="34" xfId="0" applyNumberFormat="1" applyFont="1" applyFill="1" applyBorder="1" applyAlignment="1">
      <alignment horizontal="right" wrapText="1"/>
    </xf>
    <xf numFmtId="4" fontId="15" fillId="3" borderId="34" xfId="0" applyNumberFormat="1" applyFont="1" applyFill="1" applyBorder="1" applyAlignment="1">
      <alignment horizontal="right" wrapText="1"/>
    </xf>
    <xf numFmtId="49" fontId="15" fillId="3" borderId="34" xfId="0" applyNumberFormat="1" applyFont="1" applyFill="1" applyBorder="1" applyAlignment="1">
      <alignment horizontal="center" wrapText="1"/>
    </xf>
    <xf numFmtId="49" fontId="16" fillId="2" borderId="34" xfId="0" applyNumberFormat="1" applyFont="1" applyFill="1" applyBorder="1" applyAlignment="1">
      <alignment horizontal="center" wrapText="1"/>
    </xf>
    <xf numFmtId="4" fontId="16" fillId="2" borderId="34" xfId="0" applyNumberFormat="1" applyFont="1" applyFill="1" applyBorder="1" applyAlignment="1">
      <alignment horizontal="right"/>
    </xf>
    <xf numFmtId="0" fontId="10" fillId="2" borderId="34" xfId="0" applyNumberFormat="1" applyFont="1" applyFill="1" applyBorder="1" applyAlignment="1">
      <alignment horizontal="left" wrapText="1" indent="3"/>
    </xf>
    <xf numFmtId="0" fontId="0" fillId="3" borderId="0" xfId="0" applyFill="1"/>
    <xf numFmtId="0" fontId="0" fillId="3" borderId="0" xfId="0" applyFont="1" applyFill="1"/>
    <xf numFmtId="4" fontId="16" fillId="3" borderId="34" xfId="0" applyNumberFormat="1" applyFont="1" applyFill="1" applyBorder="1" applyAlignment="1">
      <alignment horizontal="right"/>
    </xf>
    <xf numFmtId="4" fontId="15" fillId="3" borderId="34" xfId="0" applyNumberFormat="1" applyFont="1" applyFill="1" applyBorder="1" applyAlignment="1">
      <alignment horizontal="right"/>
    </xf>
    <xf numFmtId="49" fontId="1" fillId="3" borderId="6" xfId="0" applyNumberFormat="1" applyFont="1" applyFill="1" applyBorder="1" applyAlignment="1">
      <alignment horizontal="center"/>
    </xf>
    <xf numFmtId="4" fontId="1" fillId="3" borderId="6" xfId="0" applyNumberFormat="1" applyFont="1" applyFill="1" applyBorder="1" applyAlignment="1">
      <alignment horizontal="right"/>
    </xf>
    <xf numFmtId="0" fontId="13" fillId="3" borderId="1" xfId="0" applyNumberFormat="1" applyFont="1" applyFill="1" applyBorder="1" applyAlignment="1">
      <alignment horizontal="left" vertical="top" wrapText="1"/>
    </xf>
    <xf numFmtId="49" fontId="13" fillId="3" borderId="1" xfId="0" applyNumberFormat="1" applyFont="1" applyFill="1" applyBorder="1" applyAlignment="1">
      <alignment horizontal="left"/>
    </xf>
    <xf numFmtId="0" fontId="14" fillId="3" borderId="1" xfId="0" applyNumberFormat="1" applyFont="1" applyFill="1" applyBorder="1" applyAlignment="1">
      <alignment horizontal="right"/>
    </xf>
    <xf numFmtId="0" fontId="1" fillId="3" borderId="1" xfId="0" applyNumberFormat="1" applyFont="1" applyFill="1" applyBorder="1" applyAlignment="1">
      <alignment horizontal="right"/>
    </xf>
    <xf numFmtId="49" fontId="18" fillId="2" borderId="34" xfId="0" applyNumberFormat="1" applyFont="1" applyFill="1" applyBorder="1" applyAlignment="1">
      <alignment horizontal="center" wrapText="1"/>
    </xf>
    <xf numFmtId="4" fontId="18" fillId="3" borderId="34" xfId="0" applyNumberFormat="1" applyFont="1" applyFill="1" applyBorder="1" applyAlignment="1">
      <alignment horizontal="right" wrapText="1"/>
    </xf>
    <xf numFmtId="4" fontId="18" fillId="2" borderId="34" xfId="0" applyNumberFormat="1" applyFont="1" applyFill="1" applyBorder="1" applyAlignment="1">
      <alignment horizontal="right"/>
    </xf>
    <xf numFmtId="0" fontId="13" fillId="3" borderId="34" xfId="0" applyNumberFormat="1" applyFont="1" applyFill="1" applyBorder="1" applyAlignment="1">
      <alignment horizontal="center"/>
    </xf>
    <xf numFmtId="0" fontId="13" fillId="3" borderId="34" xfId="0" applyNumberFormat="1" applyFont="1" applyFill="1" applyBorder="1" applyAlignment="1">
      <alignment horizontal="center" vertical="top" wrapText="1"/>
    </xf>
    <xf numFmtId="49" fontId="13" fillId="2" borderId="34" xfId="0" applyNumberFormat="1" applyFont="1" applyFill="1" applyBorder="1" applyAlignment="1">
      <alignment horizontal="center" vertical="top"/>
    </xf>
    <xf numFmtId="49" fontId="13" fillId="3" borderId="34" xfId="0" applyNumberFormat="1" applyFont="1" applyFill="1" applyBorder="1" applyAlignment="1">
      <alignment horizontal="center" vertical="top"/>
    </xf>
    <xf numFmtId="49" fontId="1" fillId="2" borderId="34" xfId="0" applyNumberFormat="1" applyFont="1" applyFill="1" applyBorder="1" applyAlignment="1">
      <alignment horizontal="center" vertical="top"/>
    </xf>
    <xf numFmtId="0" fontId="11" fillId="2" borderId="34" xfId="0" applyNumberFormat="1" applyFont="1" applyFill="1" applyBorder="1" applyAlignment="1">
      <alignment horizontal="left" wrapText="1"/>
    </xf>
    <xf numFmtId="0" fontId="10" fillId="2" borderId="34" xfId="0" applyNumberFormat="1" applyFont="1" applyFill="1" applyBorder="1" applyAlignment="1">
      <alignment horizontal="left" wrapText="1"/>
    </xf>
    <xf numFmtId="49" fontId="10" fillId="2" borderId="34" xfId="0" applyNumberFormat="1" applyFont="1" applyFill="1" applyBorder="1" applyAlignment="1">
      <alignment horizontal="left" wrapText="1" indent="2"/>
    </xf>
    <xf numFmtId="0" fontId="10" fillId="2" borderId="34" xfId="0" applyNumberFormat="1" applyFont="1" applyFill="1" applyBorder="1" applyAlignment="1">
      <alignment horizontal="left" wrapText="1" indent="1"/>
    </xf>
    <xf numFmtId="49" fontId="17" fillId="2" borderId="34" xfId="0" applyNumberFormat="1" applyFont="1" applyFill="1" applyBorder="1" applyAlignment="1">
      <alignment horizontal="left" wrapText="1" indent="2"/>
    </xf>
    <xf numFmtId="0" fontId="10" fillId="2" borderId="34" xfId="0" applyNumberFormat="1" applyFont="1" applyFill="1" applyBorder="1" applyAlignment="1">
      <alignment horizontal="left" wrapText="1" indent="2"/>
    </xf>
    <xf numFmtId="4" fontId="19" fillId="0" borderId="0" xfId="0" applyNumberFormat="1" applyFont="1"/>
    <xf numFmtId="0" fontId="19" fillId="0" borderId="0" xfId="0" applyFont="1"/>
    <xf numFmtId="0" fontId="15" fillId="3" borderId="1" xfId="0" applyNumberFormat="1" applyFont="1" applyFill="1" applyBorder="1" applyAlignment="1">
      <alignment horizontal="center" wrapText="1"/>
    </xf>
    <xf numFmtId="0" fontId="14" fillId="3" borderId="1" xfId="0" applyNumberFormat="1" applyFont="1" applyFill="1" applyBorder="1" applyAlignment="1">
      <alignment horizontal="center" wrapText="1"/>
    </xf>
    <xf numFmtId="0" fontId="15" fillId="3" borderId="2" xfId="0" applyNumberFormat="1" applyFont="1" applyFill="1" applyBorder="1" applyAlignment="1">
      <alignment horizontal="center" wrapText="1"/>
    </xf>
    <xf numFmtId="0" fontId="13" fillId="3" borderId="3" xfId="0" applyNumberFormat="1" applyFont="1" applyFill="1" applyBorder="1" applyAlignment="1">
      <alignment horizontal="center" vertical="top" wrapText="1"/>
    </xf>
    <xf numFmtId="49" fontId="15" fillId="3" borderId="2" xfId="0" applyNumberFormat="1" applyFont="1" applyFill="1" applyBorder="1" applyAlignment="1">
      <alignment horizontal="center" wrapText="1"/>
    </xf>
    <xf numFmtId="0" fontId="13" fillId="2" borderId="34" xfId="0" applyNumberFormat="1" applyFont="1" applyFill="1" applyBorder="1" applyAlignment="1">
      <alignment horizontal="center" vertical="center" wrapText="1"/>
    </xf>
    <xf numFmtId="0" fontId="13" fillId="2" borderId="1" xfId="0" applyNumberFormat="1" applyFont="1" applyFill="1" applyBorder="1" applyAlignment="1">
      <alignment horizontal="center" vertical="top" wrapText="1"/>
    </xf>
    <xf numFmtId="49" fontId="14" fillId="2" borderId="1" xfId="0" applyNumberFormat="1" applyFont="1" applyFill="1" applyBorder="1" applyAlignment="1">
      <alignment horizontal="center" wrapText="1"/>
    </xf>
    <xf numFmtId="49" fontId="10" fillId="2" borderId="2" xfId="0" applyNumberFormat="1" applyFont="1" applyFill="1" applyBorder="1" applyAlignment="1">
      <alignment horizontal="left" wrapText="1"/>
    </xf>
    <xf numFmtId="0" fontId="1" fillId="2" borderId="4" xfId="0" applyNumberFormat="1" applyFont="1" applyFill="1" applyBorder="1" applyAlignment="1">
      <alignment horizontal="center" vertical="center"/>
    </xf>
    <xf numFmtId="0" fontId="1" fillId="2" borderId="35" xfId="0" applyNumberFormat="1" applyFont="1" applyFill="1" applyBorder="1" applyAlignment="1">
      <alignment horizontal="center" vertical="center"/>
    </xf>
    <xf numFmtId="0" fontId="16" fillId="2" borderId="1" xfId="0" applyNumberFormat="1" applyFont="1" applyFill="1" applyBorder="1" applyAlignment="1">
      <alignment horizontal="center"/>
    </xf>
    <xf numFmtId="0" fontId="13" fillId="2" borderId="34" xfId="0" applyNumberFormat="1" applyFont="1" applyFill="1" applyBorder="1" applyAlignment="1">
      <alignment horizontal="center" vertical="center"/>
    </xf>
    <xf numFmtId="49" fontId="11" fillId="2" borderId="2" xfId="0" applyNumberFormat="1" applyFont="1" applyFill="1" applyBorder="1" applyAlignment="1">
      <alignment horizontal="left" wrapText="1"/>
    </xf>
    <xf numFmtId="0" fontId="12" fillId="2" borderId="1" xfId="0" applyNumberFormat="1" applyFont="1" applyFill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 vertical="top"/>
    </xf>
    <xf numFmtId="0" fontId="7" fillId="0" borderId="3" xfId="0" applyFont="1" applyBorder="1" applyAlignment="1">
      <alignment horizontal="center" vertical="top"/>
    </xf>
    <xf numFmtId="49" fontId="6" fillId="0" borderId="2" xfId="0" applyNumberFormat="1" applyFont="1" applyBorder="1" applyAlignment="1">
      <alignment horizontal="center"/>
    </xf>
    <xf numFmtId="0" fontId="6" fillId="0" borderId="1" xfId="0" applyFont="1" applyBorder="1" applyAlignment="1">
      <alignment horizontal="right"/>
    </xf>
    <xf numFmtId="49" fontId="6" fillId="0" borderId="2" xfId="0" applyNumberFormat="1" applyFont="1" applyBorder="1" applyAlignment="1">
      <alignment horizontal="left"/>
    </xf>
    <xf numFmtId="49" fontId="1" fillId="2" borderId="7" xfId="0" applyNumberFormat="1" applyFont="1" applyFill="1" applyBorder="1" applyAlignment="1">
      <alignment horizontal="center" vertical="top"/>
    </xf>
    <xf numFmtId="49" fontId="1" fillId="2" borderId="8" xfId="0" applyNumberFormat="1" applyFont="1" applyFill="1" applyBorder="1" applyAlignment="1">
      <alignment horizontal="center" vertical="top"/>
    </xf>
    <xf numFmtId="49" fontId="4" fillId="2" borderId="7" xfId="0" applyNumberFormat="1" applyFont="1" applyFill="1" applyBorder="1" applyAlignment="1">
      <alignment horizontal="center"/>
    </xf>
    <xf numFmtId="49" fontId="4" fillId="2" borderId="8" xfId="0" applyNumberFormat="1" applyFont="1" applyFill="1" applyBorder="1" applyAlignment="1">
      <alignment horizontal="center"/>
    </xf>
    <xf numFmtId="0" fontId="4" fillId="2" borderId="6" xfId="0" applyNumberFormat="1" applyFont="1" applyFill="1" applyBorder="1" applyAlignment="1">
      <alignment horizontal="left"/>
    </xf>
    <xf numFmtId="0" fontId="4" fillId="2" borderId="7" xfId="0" applyNumberFormat="1" applyFont="1" applyFill="1" applyBorder="1" applyAlignment="1">
      <alignment horizontal="left"/>
    </xf>
    <xf numFmtId="49" fontId="1" fillId="2" borderId="7" xfId="0" applyNumberFormat="1" applyFont="1" applyFill="1" applyBorder="1" applyAlignment="1">
      <alignment horizontal="center"/>
    </xf>
    <xf numFmtId="49" fontId="1" fillId="2" borderId="8" xfId="0" applyNumberFormat="1" applyFont="1" applyFill="1" applyBorder="1" applyAlignment="1">
      <alignment horizontal="center"/>
    </xf>
    <xf numFmtId="0" fontId="1" fillId="2" borderId="6" xfId="0" applyNumberFormat="1" applyFont="1" applyFill="1" applyBorder="1" applyAlignment="1">
      <alignment horizontal="left" wrapText="1" indent="1"/>
    </xf>
    <xf numFmtId="0" fontId="1" fillId="2" borderId="7" xfId="0" applyNumberFormat="1" applyFont="1" applyFill="1" applyBorder="1" applyAlignment="1">
      <alignment horizontal="left" wrapText="1" indent="1"/>
    </xf>
    <xf numFmtId="0" fontId="1" fillId="2" borderId="7" xfId="0" applyNumberFormat="1" applyFont="1" applyFill="1" applyBorder="1" applyAlignment="1">
      <alignment horizontal="left" indent="1"/>
    </xf>
    <xf numFmtId="49" fontId="1" fillId="2" borderId="20" xfId="0" applyNumberFormat="1" applyFont="1" applyFill="1" applyBorder="1" applyAlignment="1">
      <alignment horizontal="center" vertical="top"/>
    </xf>
    <xf numFmtId="49" fontId="1" fillId="2" borderId="21" xfId="0" applyNumberFormat="1" applyFont="1" applyFill="1" applyBorder="1" applyAlignment="1">
      <alignment horizontal="center" vertical="top"/>
    </xf>
    <xf numFmtId="49" fontId="1" fillId="2" borderId="22" xfId="0" applyNumberFormat="1" applyFont="1" applyFill="1" applyBorder="1" applyAlignment="1">
      <alignment horizontal="center" vertical="top"/>
    </xf>
    <xf numFmtId="0" fontId="4" fillId="2" borderId="1" xfId="0" applyNumberFormat="1" applyFont="1" applyFill="1" applyBorder="1" applyAlignment="1">
      <alignment horizontal="center"/>
    </xf>
    <xf numFmtId="0" fontId="1" fillId="2" borderId="3" xfId="0" applyNumberFormat="1" applyFont="1" applyFill="1" applyBorder="1" applyAlignment="1">
      <alignment horizontal="center" vertical="center" wrapText="1"/>
    </xf>
    <xf numFmtId="0" fontId="1" fillId="2" borderId="17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1" fillId="2" borderId="18" xfId="0" applyNumberFormat="1" applyFont="1" applyFill="1" applyBorder="1" applyAlignment="1">
      <alignment horizontal="center" vertical="center" wrapText="1"/>
    </xf>
    <xf numFmtId="0" fontId="1" fillId="2" borderId="2" xfId="0" applyNumberFormat="1" applyFont="1" applyFill="1" applyBorder="1" applyAlignment="1">
      <alignment horizontal="center" vertical="center" wrapText="1"/>
    </xf>
    <xf numFmtId="0" fontId="1" fillId="2" borderId="19" xfId="0" applyNumberFormat="1" applyFont="1" applyFill="1" applyBorder="1" applyAlignment="1">
      <alignment horizontal="center" vertical="center" wrapText="1"/>
    </xf>
    <xf numFmtId="0" fontId="1" fillId="2" borderId="3" xfId="0" applyNumberFormat="1" applyFont="1" applyFill="1" applyBorder="1" applyAlignment="1">
      <alignment horizontal="center" vertical="center"/>
    </xf>
    <xf numFmtId="0" fontId="1" fillId="2" borderId="17" xfId="0" applyNumberFormat="1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/>
    </xf>
    <xf numFmtId="0" fontId="1" fillId="2" borderId="18" xfId="0" applyNumberFormat="1" applyFont="1" applyFill="1" applyBorder="1" applyAlignment="1">
      <alignment horizontal="center" vertical="center"/>
    </xf>
    <xf numFmtId="0" fontId="1" fillId="2" borderId="2" xfId="0" applyNumberFormat="1" applyFont="1" applyFill="1" applyBorder="1" applyAlignment="1">
      <alignment horizontal="center" vertical="center"/>
    </xf>
    <xf numFmtId="0" fontId="1" fillId="2" borderId="19" xfId="0" applyNumberFormat="1" applyFont="1" applyFill="1" applyBorder="1" applyAlignment="1">
      <alignment horizontal="center" vertical="center"/>
    </xf>
    <xf numFmtId="0" fontId="1" fillId="2" borderId="5" xfId="0" applyNumberFormat="1" applyFont="1" applyFill="1" applyBorder="1" applyAlignment="1">
      <alignment horizontal="center" vertical="center" wrapText="1"/>
    </xf>
    <xf numFmtId="0" fontId="1" fillId="2" borderId="9" xfId="0" applyNumberFormat="1" applyFont="1" applyFill="1" applyBorder="1" applyAlignment="1">
      <alignment horizontal="center" vertical="center" wrapText="1"/>
    </xf>
    <xf numFmtId="0" fontId="1" fillId="2" borderId="10" xfId="0" applyNumberFormat="1" applyFont="1" applyFill="1" applyBorder="1" applyAlignment="1">
      <alignment horizontal="center" vertical="center" wrapText="1"/>
    </xf>
    <xf numFmtId="0" fontId="1" fillId="2" borderId="6" xfId="0" applyNumberFormat="1" applyFont="1" applyFill="1" applyBorder="1" applyAlignment="1">
      <alignment horizontal="center" vertical="center"/>
    </xf>
    <xf numFmtId="0" fontId="1" fillId="2" borderId="7" xfId="0" applyNumberFormat="1" applyFont="1" applyFill="1" applyBorder="1" applyAlignment="1">
      <alignment horizontal="center" vertical="center"/>
    </xf>
    <xf numFmtId="0" fontId="1" fillId="2" borderId="8" xfId="0" applyNumberFormat="1" applyFont="1" applyFill="1" applyBorder="1" applyAlignment="1">
      <alignment horizontal="center" vertical="center"/>
    </xf>
    <xf numFmtId="0" fontId="1" fillId="2" borderId="4" xfId="0" applyNumberFormat="1" applyFont="1" applyFill="1" applyBorder="1" applyAlignment="1">
      <alignment horizontal="center" vertical="center" wrapText="1"/>
    </xf>
    <xf numFmtId="0" fontId="1" fillId="2" borderId="11" xfId="0" applyNumberFormat="1" applyFont="1" applyFill="1" applyBorder="1" applyAlignment="1">
      <alignment horizontal="center" vertical="center" wrapText="1"/>
    </xf>
    <xf numFmtId="49" fontId="4" fillId="2" borderId="12" xfId="0" applyNumberFormat="1" applyFont="1" applyFill="1" applyBorder="1" applyAlignment="1">
      <alignment horizontal="center"/>
    </xf>
    <xf numFmtId="49" fontId="4" fillId="2" borderId="24" xfId="0" applyNumberFormat="1" applyFont="1" applyFill="1" applyBorder="1" applyAlignment="1">
      <alignment horizontal="center"/>
    </xf>
    <xf numFmtId="49" fontId="4" fillId="2" borderId="25" xfId="0" applyNumberFormat="1" applyFont="1" applyFill="1" applyBorder="1" applyAlignment="1">
      <alignment horizontal="center"/>
    </xf>
    <xf numFmtId="49" fontId="1" fillId="2" borderId="15" xfId="0" applyNumberFormat="1" applyFont="1" applyFill="1" applyBorder="1" applyAlignment="1">
      <alignment horizontal="center"/>
    </xf>
    <xf numFmtId="0" fontId="4" fillId="2" borderId="6" xfId="0" applyNumberFormat="1" applyFont="1" applyFill="1" applyBorder="1" applyAlignment="1">
      <alignment horizontal="left" wrapText="1"/>
    </xf>
    <xf numFmtId="0" fontId="4" fillId="2" borderId="7" xfId="0" applyNumberFormat="1" applyFont="1" applyFill="1" applyBorder="1" applyAlignment="1">
      <alignment horizontal="left" wrapText="1"/>
    </xf>
    <xf numFmtId="0" fontId="2" fillId="2" borderId="3" xfId="0" applyNumberFormat="1" applyFont="1" applyFill="1" applyBorder="1" applyAlignment="1">
      <alignment horizontal="center" vertical="top"/>
    </xf>
    <xf numFmtId="0" fontId="9" fillId="2" borderId="2" xfId="0" applyNumberFormat="1" applyFont="1" applyFill="1" applyBorder="1" applyAlignment="1">
      <alignment horizontal="center"/>
    </xf>
    <xf numFmtId="0" fontId="1" fillId="2" borderId="2" xfId="0" applyNumberFormat="1" applyFont="1" applyFill="1" applyBorder="1" applyAlignment="1">
      <alignment horizontal="center"/>
    </xf>
    <xf numFmtId="49" fontId="9" fillId="2" borderId="2" xfId="0" applyNumberFormat="1" applyFont="1" applyFill="1" applyBorder="1" applyAlignment="1">
      <alignment horizontal="center"/>
    </xf>
    <xf numFmtId="49" fontId="1" fillId="2" borderId="2" xfId="0" applyNumberFormat="1" applyFont="1" applyFill="1" applyBorder="1" applyAlignment="1">
      <alignment horizontal="center"/>
    </xf>
    <xf numFmtId="0" fontId="1" fillId="2" borderId="1" xfId="0" applyNumberFormat="1" applyFont="1" applyFill="1" applyBorder="1" applyAlignment="1">
      <alignment horizontal="right"/>
    </xf>
    <xf numFmtId="0" fontId="1" fillId="2" borderId="1" xfId="0" applyNumberFormat="1" applyFont="1" applyFill="1" applyBorder="1" applyAlignment="1">
      <alignment horizontal="left"/>
    </xf>
    <xf numFmtId="0" fontId="1" fillId="2" borderId="2" xfId="0" applyNumberFormat="1" applyFont="1" applyFill="1" applyBorder="1" applyAlignment="1">
      <alignment horizontal="right"/>
    </xf>
    <xf numFmtId="0" fontId="5" fillId="2" borderId="2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04"/>
  <sheetViews>
    <sheetView view="pageBreakPreview" topLeftCell="A81" zoomScale="80" zoomScaleNormal="100" zoomScaleSheetLayoutView="80" workbookViewId="0">
      <selection activeCell="L87" sqref="L87"/>
    </sheetView>
  </sheetViews>
  <sheetFormatPr defaultRowHeight="10.15" customHeight="1" x14ac:dyDescent="0.25"/>
  <cols>
    <col min="1" max="1" width="52.140625" customWidth="1"/>
    <col min="2" max="2" width="8.7109375" customWidth="1"/>
    <col min="3" max="3" width="7.5703125" customWidth="1"/>
    <col min="4" max="4" width="14.85546875" customWidth="1"/>
    <col min="5" max="5" width="22.28515625" customWidth="1"/>
    <col min="6" max="6" width="25.5703125" hidden="1" customWidth="1"/>
    <col min="7" max="7" width="5.85546875" customWidth="1"/>
    <col min="8" max="8" width="10.7109375" hidden="1" customWidth="1"/>
    <col min="9" max="10" width="10.7109375" customWidth="1"/>
    <col min="11" max="11" width="16.28515625" customWidth="1"/>
    <col min="12" max="12" width="19.140625" style="47" customWidth="1"/>
    <col min="13" max="13" width="19.42578125" style="47" customWidth="1"/>
    <col min="14" max="14" width="19.7109375" style="47" customWidth="1"/>
    <col min="15" max="15" width="12.42578125" customWidth="1"/>
    <col min="16" max="16" width="16.5703125" customWidth="1"/>
  </cols>
  <sheetData>
    <row r="1" spans="1:15" ht="15" x14ac:dyDescent="0.25"/>
    <row r="2" spans="1:15" ht="15" x14ac:dyDescent="0.25">
      <c r="M2" s="74" t="s">
        <v>1</v>
      </c>
      <c r="N2" s="74"/>
    </row>
    <row r="3" spans="1:15" ht="18.75" x14ac:dyDescent="0.3">
      <c r="M3" s="75" t="s">
        <v>225</v>
      </c>
      <c r="N3" s="75"/>
    </row>
    <row r="4" spans="1:15" ht="17.100000000000001" customHeight="1" x14ac:dyDescent="0.25">
      <c r="M4" s="76" t="s">
        <v>2</v>
      </c>
      <c r="N4" s="76"/>
    </row>
    <row r="5" spans="1:15" ht="21.75" customHeight="1" x14ac:dyDescent="0.3">
      <c r="M5" s="77" t="s">
        <v>226</v>
      </c>
      <c r="N5" s="77"/>
    </row>
    <row r="6" spans="1:15" ht="17.100000000000001" customHeight="1" x14ac:dyDescent="0.25">
      <c r="M6" s="76" t="s">
        <v>3</v>
      </c>
      <c r="N6" s="76"/>
    </row>
    <row r="7" spans="1:15" ht="36" customHeight="1" x14ac:dyDescent="0.3">
      <c r="M7" s="73" t="s">
        <v>235</v>
      </c>
      <c r="N7" s="73"/>
    </row>
    <row r="8" spans="1:15" ht="16.5" customHeight="1" x14ac:dyDescent="0.25">
      <c r="M8" s="53" t="s">
        <v>4</v>
      </c>
      <c r="N8" s="79" t="s">
        <v>5</v>
      </c>
      <c r="O8" s="79"/>
    </row>
    <row r="9" spans="1:15" ht="24.75" customHeight="1" x14ac:dyDescent="0.25">
      <c r="M9" s="54" t="s">
        <v>236</v>
      </c>
      <c r="N9" s="54"/>
    </row>
    <row r="10" spans="1:15" ht="15" x14ac:dyDescent="0.25"/>
    <row r="11" spans="1:15" ht="21.75" customHeight="1" x14ac:dyDescent="0.3">
      <c r="A11" s="84" t="s">
        <v>251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2"/>
    </row>
    <row r="12" spans="1:15" ht="18.75" customHeight="1" x14ac:dyDescent="0.3">
      <c r="A12" s="84" t="s">
        <v>252</v>
      </c>
      <c r="B12" s="84"/>
      <c r="C12" s="84"/>
      <c r="D12" s="84"/>
      <c r="E12" s="84"/>
      <c r="F12" s="84"/>
      <c r="G12" s="84"/>
      <c r="H12" s="84"/>
      <c r="I12" s="84"/>
      <c r="J12" s="84"/>
      <c r="K12" s="84"/>
      <c r="L12" s="84"/>
      <c r="M12" s="84"/>
      <c r="N12" s="84"/>
      <c r="O12" s="82" t="s">
        <v>6</v>
      </c>
    </row>
    <row r="13" spans="1:15" ht="15.75" customHeight="1" x14ac:dyDescent="0.25">
      <c r="A13" s="31"/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48"/>
      <c r="M13" s="48"/>
      <c r="N13" s="48"/>
      <c r="O13" s="83"/>
    </row>
    <row r="14" spans="1:15" ht="16.5" customHeight="1" x14ac:dyDescent="0.25">
      <c r="A14" s="31"/>
      <c r="B14" s="80" t="s">
        <v>256</v>
      </c>
      <c r="C14" s="80"/>
      <c r="D14" s="80"/>
      <c r="E14" s="80"/>
      <c r="F14" s="80"/>
      <c r="G14" s="80"/>
      <c r="H14" s="80"/>
      <c r="I14" s="80"/>
      <c r="J14" s="80"/>
      <c r="K14" s="31"/>
      <c r="L14" s="48"/>
      <c r="M14" s="48"/>
      <c r="N14" s="55" t="s">
        <v>7</v>
      </c>
      <c r="O14" s="36"/>
    </row>
    <row r="15" spans="1:15" ht="18.75" customHeight="1" x14ac:dyDescent="0.25">
      <c r="A15" s="32" t="s">
        <v>8</v>
      </c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48"/>
      <c r="M15" s="48"/>
      <c r="N15" s="55" t="s">
        <v>9</v>
      </c>
      <c r="O15" s="37" t="s">
        <v>51</v>
      </c>
    </row>
    <row r="16" spans="1:15" ht="18.75" customHeight="1" x14ac:dyDescent="0.25">
      <c r="A16" s="32" t="s">
        <v>10</v>
      </c>
      <c r="B16" s="81" t="s">
        <v>49</v>
      </c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48"/>
      <c r="N16" s="55" t="s">
        <v>11</v>
      </c>
      <c r="O16" s="37" t="s">
        <v>52</v>
      </c>
    </row>
    <row r="17" spans="1:15" ht="17.25" customHeight="1" x14ac:dyDescent="0.25">
      <c r="A17" s="31"/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48"/>
      <c r="M17" s="48"/>
      <c r="N17" s="55" t="s">
        <v>9</v>
      </c>
      <c r="O17" s="37" t="s">
        <v>53</v>
      </c>
    </row>
    <row r="18" spans="1:15" ht="17.25" customHeight="1" x14ac:dyDescent="0.25">
      <c r="A18" s="31"/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48"/>
      <c r="M18" s="48"/>
      <c r="N18" s="55" t="s">
        <v>12</v>
      </c>
      <c r="O18" s="37" t="s">
        <v>54</v>
      </c>
    </row>
    <row r="19" spans="1:15" ht="33.75" customHeight="1" x14ac:dyDescent="0.25">
      <c r="A19" s="32" t="s">
        <v>13</v>
      </c>
      <c r="B19" s="86" t="s">
        <v>50</v>
      </c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48"/>
      <c r="N19" s="55" t="s">
        <v>14</v>
      </c>
      <c r="O19" s="37" t="s">
        <v>55</v>
      </c>
    </row>
    <row r="20" spans="1:15" ht="18.75" customHeight="1" x14ac:dyDescent="0.25">
      <c r="A20" s="1" t="s">
        <v>15</v>
      </c>
      <c r="N20" s="56" t="s">
        <v>16</v>
      </c>
      <c r="O20" s="37" t="s">
        <v>17</v>
      </c>
    </row>
    <row r="21" spans="1:15" ht="15" x14ac:dyDescent="0.25"/>
    <row r="22" spans="1:15" ht="15" x14ac:dyDescent="0.25">
      <c r="A22" s="87" t="s">
        <v>18</v>
      </c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</row>
    <row r="23" spans="1:15" ht="15.75" customHeight="1" x14ac:dyDescent="0.25">
      <c r="A23" s="85" t="s">
        <v>19</v>
      </c>
      <c r="B23" s="78" t="s">
        <v>20</v>
      </c>
      <c r="C23" s="78" t="s">
        <v>21</v>
      </c>
      <c r="D23" s="78" t="s">
        <v>22</v>
      </c>
      <c r="E23" s="78" t="s">
        <v>23</v>
      </c>
      <c r="F23" s="78" t="s">
        <v>24</v>
      </c>
      <c r="G23" s="78" t="s">
        <v>25</v>
      </c>
      <c r="H23" s="78" t="s">
        <v>26</v>
      </c>
      <c r="I23" s="78" t="s">
        <v>58</v>
      </c>
      <c r="J23" s="78" t="s">
        <v>27</v>
      </c>
      <c r="K23" s="78" t="s">
        <v>28</v>
      </c>
      <c r="L23" s="85" t="s">
        <v>29</v>
      </c>
      <c r="M23" s="85"/>
      <c r="N23" s="85"/>
      <c r="O23" s="85"/>
    </row>
    <row r="24" spans="1:15" ht="26.45" customHeight="1" x14ac:dyDescent="0.25">
      <c r="A24" s="85"/>
      <c r="B24" s="78"/>
      <c r="C24" s="78"/>
      <c r="D24" s="78"/>
      <c r="E24" s="78"/>
      <c r="F24" s="78"/>
      <c r="G24" s="78"/>
      <c r="H24" s="78"/>
      <c r="I24" s="78"/>
      <c r="J24" s="78"/>
      <c r="K24" s="78"/>
      <c r="L24" s="60" t="s">
        <v>56</v>
      </c>
      <c r="M24" s="60" t="s">
        <v>57</v>
      </c>
      <c r="N24" s="60" t="s">
        <v>249</v>
      </c>
      <c r="O24" s="78" t="s">
        <v>30</v>
      </c>
    </row>
    <row r="25" spans="1:15" ht="48" customHeight="1" x14ac:dyDescent="0.25">
      <c r="A25" s="85"/>
      <c r="B25" s="78"/>
      <c r="C25" s="78"/>
      <c r="D25" s="78"/>
      <c r="E25" s="78"/>
      <c r="F25" s="78"/>
      <c r="G25" s="78"/>
      <c r="H25" s="78"/>
      <c r="I25" s="78"/>
      <c r="J25" s="78"/>
      <c r="K25" s="78"/>
      <c r="L25" s="61" t="s">
        <v>31</v>
      </c>
      <c r="M25" s="61" t="s">
        <v>32</v>
      </c>
      <c r="N25" s="61" t="s">
        <v>33</v>
      </c>
      <c r="O25" s="78"/>
    </row>
    <row r="26" spans="1:15" ht="14.25" customHeight="1" x14ac:dyDescent="0.25">
      <c r="A26" s="62" t="s">
        <v>34</v>
      </c>
      <c r="B26" s="62" t="s">
        <v>35</v>
      </c>
      <c r="C26" s="62" t="s">
        <v>36</v>
      </c>
      <c r="D26" s="62" t="s">
        <v>37</v>
      </c>
      <c r="E26" s="62" t="s">
        <v>38</v>
      </c>
      <c r="F26" s="62" t="s">
        <v>38</v>
      </c>
      <c r="G26" s="62" t="s">
        <v>39</v>
      </c>
      <c r="H26" s="62" t="s">
        <v>39</v>
      </c>
      <c r="I26" s="62" t="s">
        <v>40</v>
      </c>
      <c r="J26" s="62" t="s">
        <v>41</v>
      </c>
      <c r="K26" s="62" t="s">
        <v>42</v>
      </c>
      <c r="L26" s="63" t="s">
        <v>43</v>
      </c>
      <c r="M26" s="63" t="s">
        <v>59</v>
      </c>
      <c r="N26" s="63" t="s">
        <v>60</v>
      </c>
      <c r="O26" s="64" t="s">
        <v>61</v>
      </c>
    </row>
    <row r="27" spans="1:15" ht="31.5" customHeight="1" x14ac:dyDescent="0.3">
      <c r="A27" s="65" t="s">
        <v>44</v>
      </c>
      <c r="B27" s="39" t="s">
        <v>45</v>
      </c>
      <c r="C27" s="39" t="s">
        <v>46</v>
      </c>
      <c r="D27" s="39" t="s">
        <v>46</v>
      </c>
      <c r="E27" s="39" t="s">
        <v>46</v>
      </c>
      <c r="F27" s="39" t="s">
        <v>46</v>
      </c>
      <c r="G27" s="39" t="s">
        <v>46</v>
      </c>
      <c r="H27" s="39" t="s">
        <v>46</v>
      </c>
      <c r="I27" s="39" t="s">
        <v>46</v>
      </c>
      <c r="J27" s="39" t="s">
        <v>46</v>
      </c>
      <c r="K27" s="39" t="s">
        <v>46</v>
      </c>
      <c r="L27" s="49">
        <f>L28+L29</f>
        <v>12718557.66</v>
      </c>
      <c r="M27" s="49">
        <v>0</v>
      </c>
      <c r="N27" s="49">
        <v>0</v>
      </c>
      <c r="O27" s="45"/>
    </row>
    <row r="28" spans="1:15" ht="34.5" customHeight="1" x14ac:dyDescent="0.3">
      <c r="A28" s="66" t="s">
        <v>44</v>
      </c>
      <c r="B28" s="38"/>
      <c r="C28" s="38"/>
      <c r="D28" s="38"/>
      <c r="E28" s="38"/>
      <c r="F28" s="38"/>
      <c r="G28" s="38" t="s">
        <v>37</v>
      </c>
      <c r="H28" s="38"/>
      <c r="I28" s="38"/>
      <c r="J28" s="38"/>
      <c r="K28" s="38"/>
      <c r="L28" s="50">
        <v>10453982.57</v>
      </c>
      <c r="M28" s="50"/>
      <c r="N28" s="50"/>
      <c r="O28" s="35"/>
    </row>
    <row r="29" spans="1:15" ht="32.25" customHeight="1" x14ac:dyDescent="0.3">
      <c r="A29" s="66" t="s">
        <v>44</v>
      </c>
      <c r="B29" s="38"/>
      <c r="C29" s="38"/>
      <c r="D29" s="38"/>
      <c r="E29" s="38"/>
      <c r="F29" s="38"/>
      <c r="G29" s="38" t="s">
        <v>35</v>
      </c>
      <c r="H29" s="38"/>
      <c r="I29" s="38"/>
      <c r="J29" s="38"/>
      <c r="K29" s="38"/>
      <c r="L29" s="50">
        <v>2264575.09</v>
      </c>
      <c r="M29" s="50"/>
      <c r="N29" s="50"/>
      <c r="O29" s="35"/>
    </row>
    <row r="30" spans="1:15" ht="37.5" customHeight="1" x14ac:dyDescent="0.3">
      <c r="A30" s="66" t="s">
        <v>47</v>
      </c>
      <c r="B30" s="38" t="s">
        <v>48</v>
      </c>
      <c r="C30" s="38" t="s">
        <v>46</v>
      </c>
      <c r="D30" s="38" t="s">
        <v>46</v>
      </c>
      <c r="E30" s="38" t="s">
        <v>46</v>
      </c>
      <c r="F30" s="38" t="s">
        <v>46</v>
      </c>
      <c r="G30" s="38" t="s">
        <v>46</v>
      </c>
      <c r="H30" s="38" t="s">
        <v>46</v>
      </c>
      <c r="I30" s="38" t="s">
        <v>46</v>
      </c>
      <c r="J30" s="38" t="s">
        <v>46</v>
      </c>
      <c r="K30" s="38" t="s">
        <v>46</v>
      </c>
      <c r="L30" s="50">
        <v>0</v>
      </c>
      <c r="M30" s="50">
        <v>0</v>
      </c>
      <c r="N30" s="50">
        <v>0</v>
      </c>
      <c r="O30" s="35"/>
    </row>
    <row r="31" spans="1:15" ht="48" customHeight="1" x14ac:dyDescent="0.3">
      <c r="A31" s="65" t="s">
        <v>65</v>
      </c>
      <c r="B31" s="39" t="s">
        <v>66</v>
      </c>
      <c r="C31" s="39" t="s">
        <v>67</v>
      </c>
      <c r="D31" s="44" t="s">
        <v>68</v>
      </c>
      <c r="E31" s="44" t="s">
        <v>69</v>
      </c>
      <c r="F31" s="44" t="s">
        <v>70</v>
      </c>
      <c r="G31" s="44" t="s">
        <v>71</v>
      </c>
      <c r="H31" s="44" t="s">
        <v>67</v>
      </c>
      <c r="I31" s="44" t="s">
        <v>67</v>
      </c>
      <c r="J31" s="44" t="s">
        <v>72</v>
      </c>
      <c r="K31" s="44" t="s">
        <v>68</v>
      </c>
      <c r="L31" s="49">
        <f>L32+L33+L38+L37+L50</f>
        <v>176044900</v>
      </c>
      <c r="M31" s="49">
        <f>M32+M33+M38</f>
        <v>868041100</v>
      </c>
      <c r="N31" s="49">
        <f>N32+N33+N38</f>
        <v>898408500</v>
      </c>
      <c r="O31" s="45">
        <v>0</v>
      </c>
    </row>
    <row r="32" spans="1:15" ht="37.5" customHeight="1" x14ac:dyDescent="0.3">
      <c r="A32" s="67" t="s">
        <v>73</v>
      </c>
      <c r="B32" s="40" t="s">
        <v>74</v>
      </c>
      <c r="C32" s="40" t="s">
        <v>75</v>
      </c>
      <c r="D32" s="40" t="s">
        <v>68</v>
      </c>
      <c r="E32" s="40" t="s">
        <v>69</v>
      </c>
      <c r="F32" s="40" t="s">
        <v>70</v>
      </c>
      <c r="G32" s="40" t="s">
        <v>35</v>
      </c>
      <c r="H32" s="40" t="s">
        <v>67</v>
      </c>
      <c r="I32" s="40" t="s">
        <v>75</v>
      </c>
      <c r="J32" s="40" t="s">
        <v>72</v>
      </c>
      <c r="K32" s="40" t="s">
        <v>68</v>
      </c>
      <c r="L32" s="42">
        <v>0</v>
      </c>
      <c r="M32" s="42">
        <v>0</v>
      </c>
      <c r="N32" s="42">
        <v>0</v>
      </c>
      <c r="O32" s="35">
        <v>0</v>
      </c>
    </row>
    <row r="33" spans="1:15" ht="39.75" customHeight="1" x14ac:dyDescent="0.3">
      <c r="A33" s="68" t="s">
        <v>243</v>
      </c>
      <c r="B33" s="38" t="s">
        <v>76</v>
      </c>
      <c r="C33" s="38" t="s">
        <v>77</v>
      </c>
      <c r="D33" s="40" t="s">
        <v>68</v>
      </c>
      <c r="E33" s="40" t="s">
        <v>69</v>
      </c>
      <c r="F33" s="40" t="s">
        <v>70</v>
      </c>
      <c r="G33" s="40" t="s">
        <v>71</v>
      </c>
      <c r="H33" s="40" t="s">
        <v>67</v>
      </c>
      <c r="I33" s="40" t="s">
        <v>77</v>
      </c>
      <c r="J33" s="40" t="s">
        <v>72</v>
      </c>
      <c r="K33" s="40" t="s">
        <v>68</v>
      </c>
      <c r="L33" s="50">
        <f>L35+L36</f>
        <v>137730600</v>
      </c>
      <c r="M33" s="50">
        <f t="shared" ref="M33:N33" si="0">M35+M36</f>
        <v>149584800</v>
      </c>
      <c r="N33" s="50">
        <f t="shared" si="0"/>
        <v>179142900</v>
      </c>
      <c r="O33" s="35">
        <v>0</v>
      </c>
    </row>
    <row r="34" spans="1:15" ht="18.75" customHeight="1" x14ac:dyDescent="0.3">
      <c r="A34" s="46" t="s">
        <v>78</v>
      </c>
      <c r="B34" s="38"/>
      <c r="C34" s="38"/>
      <c r="D34" s="40"/>
      <c r="E34" s="40"/>
      <c r="F34" s="40"/>
      <c r="G34" s="40"/>
      <c r="H34" s="40"/>
      <c r="I34" s="40"/>
      <c r="J34" s="40"/>
      <c r="K34" s="40"/>
      <c r="L34" s="50"/>
      <c r="M34" s="50"/>
      <c r="N34" s="50"/>
      <c r="O34" s="35"/>
    </row>
    <row r="35" spans="1:15" ht="84.75" customHeight="1" x14ac:dyDescent="0.3">
      <c r="A35" s="46" t="s">
        <v>79</v>
      </c>
      <c r="B35" s="38" t="s">
        <v>80</v>
      </c>
      <c r="C35" s="38" t="s">
        <v>77</v>
      </c>
      <c r="D35" s="40" t="s">
        <v>68</v>
      </c>
      <c r="E35" s="40" t="s">
        <v>69</v>
      </c>
      <c r="F35" s="40" t="s">
        <v>81</v>
      </c>
      <c r="G35" s="40" t="s">
        <v>37</v>
      </c>
      <c r="H35" s="40" t="s">
        <v>67</v>
      </c>
      <c r="I35" s="40" t="s">
        <v>77</v>
      </c>
      <c r="J35" s="40" t="s">
        <v>72</v>
      </c>
      <c r="K35" s="40" t="s">
        <v>68</v>
      </c>
      <c r="L35" s="50">
        <v>130302500</v>
      </c>
      <c r="M35" s="50">
        <v>142156700</v>
      </c>
      <c r="N35" s="50">
        <v>171714800</v>
      </c>
      <c r="O35" s="35">
        <v>0</v>
      </c>
    </row>
    <row r="36" spans="1:15" ht="38.25" customHeight="1" x14ac:dyDescent="0.3">
      <c r="A36" s="67" t="s">
        <v>82</v>
      </c>
      <c r="B36" s="40" t="s">
        <v>83</v>
      </c>
      <c r="C36" s="40" t="s">
        <v>77</v>
      </c>
      <c r="D36" s="40" t="s">
        <v>68</v>
      </c>
      <c r="E36" s="40" t="s">
        <v>69</v>
      </c>
      <c r="F36" s="40" t="s">
        <v>70</v>
      </c>
      <c r="G36" s="40" t="s">
        <v>35</v>
      </c>
      <c r="H36" s="40" t="s">
        <v>67</v>
      </c>
      <c r="I36" s="40" t="s">
        <v>77</v>
      </c>
      <c r="J36" s="40" t="s">
        <v>72</v>
      </c>
      <c r="K36" s="40" t="s">
        <v>68</v>
      </c>
      <c r="L36" s="42">
        <v>7428100</v>
      </c>
      <c r="M36" s="42">
        <v>7428100</v>
      </c>
      <c r="N36" s="42">
        <v>7428100</v>
      </c>
      <c r="O36" s="35">
        <v>0</v>
      </c>
    </row>
    <row r="37" spans="1:15" ht="38.25" customHeight="1" x14ac:dyDescent="0.3">
      <c r="A37" s="67" t="s">
        <v>242</v>
      </c>
      <c r="B37" s="40" t="s">
        <v>246</v>
      </c>
      <c r="C37" s="40" t="s">
        <v>241</v>
      </c>
      <c r="D37" s="40" t="s">
        <v>68</v>
      </c>
      <c r="E37" s="40" t="s">
        <v>69</v>
      </c>
      <c r="F37" s="40" t="s">
        <v>70</v>
      </c>
      <c r="G37" s="40" t="s">
        <v>35</v>
      </c>
      <c r="H37" s="40"/>
      <c r="I37" s="40" t="s">
        <v>241</v>
      </c>
      <c r="J37" s="40" t="s">
        <v>72</v>
      </c>
      <c r="K37" s="40" t="s">
        <v>68</v>
      </c>
      <c r="L37" s="42">
        <v>0</v>
      </c>
      <c r="M37" s="42">
        <v>0</v>
      </c>
      <c r="N37" s="42">
        <v>0</v>
      </c>
      <c r="O37" s="35">
        <v>0</v>
      </c>
    </row>
    <row r="38" spans="1:15" ht="38.25" customHeight="1" x14ac:dyDescent="0.3">
      <c r="A38" s="67" t="s">
        <v>84</v>
      </c>
      <c r="B38" s="40" t="s">
        <v>85</v>
      </c>
      <c r="C38" s="40" t="s">
        <v>86</v>
      </c>
      <c r="D38" s="40" t="s">
        <v>68</v>
      </c>
      <c r="E38" s="40" t="s">
        <v>69</v>
      </c>
      <c r="F38" s="40" t="s">
        <v>70</v>
      </c>
      <c r="G38" s="40" t="s">
        <v>71</v>
      </c>
      <c r="H38" s="40" t="s">
        <v>67</v>
      </c>
      <c r="I38" s="40" t="s">
        <v>86</v>
      </c>
      <c r="J38" s="40" t="s">
        <v>72</v>
      </c>
      <c r="K38" s="40" t="s">
        <v>68</v>
      </c>
      <c r="L38" s="42">
        <f>L39</f>
        <v>38314300</v>
      </c>
      <c r="M38" s="42">
        <f t="shared" ref="M38:N38" si="1">M39</f>
        <v>718456300</v>
      </c>
      <c r="N38" s="42">
        <f t="shared" si="1"/>
        <v>719265600</v>
      </c>
      <c r="O38" s="35">
        <v>0</v>
      </c>
    </row>
    <row r="39" spans="1:15" ht="41.25" customHeight="1" x14ac:dyDescent="0.3">
      <c r="A39" s="67" t="s">
        <v>87</v>
      </c>
      <c r="B39" s="40" t="s">
        <v>88</v>
      </c>
      <c r="C39" s="40" t="s">
        <v>86</v>
      </c>
      <c r="D39" s="40" t="s">
        <v>68</v>
      </c>
      <c r="E39" s="40" t="s">
        <v>69</v>
      </c>
      <c r="F39" s="40" t="s">
        <v>70</v>
      </c>
      <c r="G39" s="40" t="s">
        <v>38</v>
      </c>
      <c r="H39" s="40" t="s">
        <v>67</v>
      </c>
      <c r="I39" s="40" t="s">
        <v>86</v>
      </c>
      <c r="J39" s="40" t="s">
        <v>72</v>
      </c>
      <c r="K39" s="40" t="s">
        <v>68</v>
      </c>
      <c r="L39" s="42">
        <f>L40+L41+L42+L43+L44+L45+L46+L47+L48+L49</f>
        <v>38314300</v>
      </c>
      <c r="M39" s="42">
        <f>M40+M41+M42+M43+M44+M45+M46+M47+M48</f>
        <v>718456300</v>
      </c>
      <c r="N39" s="42">
        <f t="shared" ref="N39" si="2">N40+N41+N42+N43+N44+N45+N46+N47+N48</f>
        <v>719265600</v>
      </c>
      <c r="O39" s="35">
        <v>0</v>
      </c>
    </row>
    <row r="40" spans="1:15" ht="21" customHeight="1" x14ac:dyDescent="0.3">
      <c r="A40" s="67" t="s">
        <v>89</v>
      </c>
      <c r="B40" s="40"/>
      <c r="C40" s="40" t="s">
        <v>86</v>
      </c>
      <c r="D40" s="40" t="s">
        <v>68</v>
      </c>
      <c r="E40" s="40" t="s">
        <v>90</v>
      </c>
      <c r="F40" s="40" t="s">
        <v>70</v>
      </c>
      <c r="G40" s="40" t="s">
        <v>38</v>
      </c>
      <c r="H40" s="40" t="s">
        <v>67</v>
      </c>
      <c r="I40" s="40" t="s">
        <v>86</v>
      </c>
      <c r="J40" s="40" t="s">
        <v>72</v>
      </c>
      <c r="K40" s="40" t="s">
        <v>68</v>
      </c>
      <c r="L40" s="42">
        <f>4850000-300000</f>
        <v>4550000</v>
      </c>
      <c r="M40" s="42">
        <v>6386800</v>
      </c>
      <c r="N40" s="42">
        <v>11164900</v>
      </c>
      <c r="O40" s="35">
        <v>0</v>
      </c>
    </row>
    <row r="41" spans="1:15" ht="21" customHeight="1" x14ac:dyDescent="0.3">
      <c r="A41" s="67" t="s">
        <v>89</v>
      </c>
      <c r="B41" s="40"/>
      <c r="C41" s="40" t="s">
        <v>86</v>
      </c>
      <c r="D41" s="40" t="s">
        <v>68</v>
      </c>
      <c r="E41" s="40" t="s">
        <v>91</v>
      </c>
      <c r="F41" s="40" t="s">
        <v>70</v>
      </c>
      <c r="G41" s="40" t="s">
        <v>38</v>
      </c>
      <c r="H41" s="40" t="s">
        <v>67</v>
      </c>
      <c r="I41" s="40" t="s">
        <v>86</v>
      </c>
      <c r="J41" s="40" t="s">
        <v>72</v>
      </c>
      <c r="K41" s="40" t="s">
        <v>68</v>
      </c>
      <c r="L41" s="42">
        <v>0</v>
      </c>
      <c r="M41" s="42">
        <v>0</v>
      </c>
      <c r="N41" s="42">
        <v>0</v>
      </c>
      <c r="O41" s="35">
        <v>0</v>
      </c>
    </row>
    <row r="42" spans="1:15" ht="21" customHeight="1" x14ac:dyDescent="0.3">
      <c r="A42" s="67" t="s">
        <v>89</v>
      </c>
      <c r="B42" s="40"/>
      <c r="C42" s="40" t="s">
        <v>86</v>
      </c>
      <c r="D42" s="40" t="s">
        <v>68</v>
      </c>
      <c r="E42" s="40" t="s">
        <v>92</v>
      </c>
      <c r="F42" s="40" t="s">
        <v>70</v>
      </c>
      <c r="G42" s="40" t="s">
        <v>38</v>
      </c>
      <c r="H42" s="40" t="s">
        <v>67</v>
      </c>
      <c r="I42" s="40" t="s">
        <v>86</v>
      </c>
      <c r="J42" s="40" t="s">
        <v>72</v>
      </c>
      <c r="K42" s="40" t="s">
        <v>68</v>
      </c>
      <c r="L42" s="42">
        <v>19100</v>
      </c>
      <c r="M42" s="42">
        <v>36000</v>
      </c>
      <c r="N42" s="42">
        <v>36000</v>
      </c>
      <c r="O42" s="35">
        <v>0</v>
      </c>
    </row>
    <row r="43" spans="1:15" ht="21" customHeight="1" x14ac:dyDescent="0.3">
      <c r="A43" s="67" t="s">
        <v>89</v>
      </c>
      <c r="B43" s="40"/>
      <c r="C43" s="40" t="s">
        <v>86</v>
      </c>
      <c r="D43" s="40" t="s">
        <v>68</v>
      </c>
      <c r="E43" s="40" t="s">
        <v>93</v>
      </c>
      <c r="F43" s="40" t="s">
        <v>70</v>
      </c>
      <c r="G43" s="40" t="s">
        <v>38</v>
      </c>
      <c r="H43" s="40" t="s">
        <v>67</v>
      </c>
      <c r="I43" s="40" t="s">
        <v>86</v>
      </c>
      <c r="J43" s="40" t="s">
        <v>72</v>
      </c>
      <c r="K43" s="40" t="s">
        <v>68</v>
      </c>
      <c r="L43" s="42">
        <v>0</v>
      </c>
      <c r="M43" s="42">
        <v>0</v>
      </c>
      <c r="N43" s="42">
        <v>0</v>
      </c>
      <c r="O43" s="35">
        <v>0</v>
      </c>
    </row>
    <row r="44" spans="1:15" ht="36" customHeight="1" x14ac:dyDescent="0.3">
      <c r="A44" s="67" t="s">
        <v>89</v>
      </c>
      <c r="B44" s="40"/>
      <c r="C44" s="40" t="s">
        <v>86</v>
      </c>
      <c r="D44" s="40" t="s">
        <v>68</v>
      </c>
      <c r="E44" s="40" t="s">
        <v>259</v>
      </c>
      <c r="F44" s="40" t="s">
        <v>70</v>
      </c>
      <c r="G44" s="40" t="s">
        <v>38</v>
      </c>
      <c r="H44" s="40" t="s">
        <v>67</v>
      </c>
      <c r="I44" s="40" t="s">
        <v>86</v>
      </c>
      <c r="J44" s="40" t="s">
        <v>72</v>
      </c>
      <c r="K44" s="40" t="s">
        <v>68</v>
      </c>
      <c r="L44" s="42">
        <f>226318600-206318600</f>
        <v>20000000</v>
      </c>
      <c r="M44" s="42">
        <v>695121700</v>
      </c>
      <c r="N44" s="42">
        <v>695121800</v>
      </c>
      <c r="O44" s="35">
        <v>0</v>
      </c>
    </row>
    <row r="45" spans="1:15" ht="36" customHeight="1" x14ac:dyDescent="0.3">
      <c r="A45" s="67" t="s">
        <v>89</v>
      </c>
      <c r="B45" s="40"/>
      <c r="C45" s="40" t="s">
        <v>86</v>
      </c>
      <c r="D45" s="40" t="s">
        <v>68</v>
      </c>
      <c r="E45" s="40" t="s">
        <v>94</v>
      </c>
      <c r="F45" s="40" t="s">
        <v>70</v>
      </c>
      <c r="G45" s="40" t="s">
        <v>38</v>
      </c>
      <c r="H45" s="40" t="s">
        <v>67</v>
      </c>
      <c r="I45" s="40" t="s">
        <v>86</v>
      </c>
      <c r="J45" s="40" t="s">
        <v>72</v>
      </c>
      <c r="K45" s="40" t="s">
        <v>68</v>
      </c>
      <c r="L45" s="42">
        <f>350000+300000</f>
        <v>650000</v>
      </c>
      <c r="M45" s="42">
        <v>2286600</v>
      </c>
      <c r="N45" s="42">
        <v>1656400</v>
      </c>
      <c r="O45" s="35">
        <v>0</v>
      </c>
    </row>
    <row r="46" spans="1:15" ht="36" customHeight="1" x14ac:dyDescent="0.3">
      <c r="A46" s="67" t="s">
        <v>89</v>
      </c>
      <c r="B46" s="40"/>
      <c r="C46" s="40" t="s">
        <v>86</v>
      </c>
      <c r="D46" s="40" t="s">
        <v>68</v>
      </c>
      <c r="E46" s="40" t="s">
        <v>95</v>
      </c>
      <c r="F46" s="40" t="s">
        <v>70</v>
      </c>
      <c r="G46" s="40" t="s">
        <v>38</v>
      </c>
      <c r="H46" s="40" t="s">
        <v>67</v>
      </c>
      <c r="I46" s="40" t="s">
        <v>86</v>
      </c>
      <c r="J46" s="40" t="s">
        <v>72</v>
      </c>
      <c r="K46" s="40" t="s">
        <v>68</v>
      </c>
      <c r="L46" s="42">
        <v>0</v>
      </c>
      <c r="M46" s="42">
        <v>3367400</v>
      </c>
      <c r="N46" s="42">
        <v>0</v>
      </c>
      <c r="O46" s="35">
        <v>0</v>
      </c>
    </row>
    <row r="47" spans="1:15" ht="36" customHeight="1" x14ac:dyDescent="0.3">
      <c r="A47" s="67" t="s">
        <v>89</v>
      </c>
      <c r="B47" s="40"/>
      <c r="C47" s="40" t="s">
        <v>86</v>
      </c>
      <c r="D47" s="40" t="s">
        <v>68</v>
      </c>
      <c r="E47" s="40" t="s">
        <v>96</v>
      </c>
      <c r="F47" s="40" t="s">
        <v>70</v>
      </c>
      <c r="G47" s="40" t="s">
        <v>38</v>
      </c>
      <c r="H47" s="40" t="s">
        <v>67</v>
      </c>
      <c r="I47" s="40" t="s">
        <v>86</v>
      </c>
      <c r="J47" s="40" t="s">
        <v>72</v>
      </c>
      <c r="K47" s="40" t="s">
        <v>68</v>
      </c>
      <c r="L47" s="42">
        <v>4104300</v>
      </c>
      <c r="M47" s="42">
        <v>4104300</v>
      </c>
      <c r="N47" s="42">
        <v>4104300</v>
      </c>
      <c r="O47" s="35">
        <v>0</v>
      </c>
    </row>
    <row r="48" spans="1:15" ht="36" customHeight="1" x14ac:dyDescent="0.3">
      <c r="A48" s="67" t="s">
        <v>89</v>
      </c>
      <c r="B48" s="40"/>
      <c r="C48" s="40" t="s">
        <v>86</v>
      </c>
      <c r="D48" s="40" t="s">
        <v>68</v>
      </c>
      <c r="E48" s="40" t="s">
        <v>258</v>
      </c>
      <c r="F48" s="40" t="s">
        <v>70</v>
      </c>
      <c r="G48" s="40" t="s">
        <v>38</v>
      </c>
      <c r="H48" s="40" t="s">
        <v>67</v>
      </c>
      <c r="I48" s="40" t="s">
        <v>86</v>
      </c>
      <c r="J48" s="40" t="s">
        <v>72</v>
      </c>
      <c r="K48" s="40" t="s">
        <v>68</v>
      </c>
      <c r="L48" s="42">
        <v>1838700</v>
      </c>
      <c r="M48" s="42">
        <v>7153500</v>
      </c>
      <c r="N48" s="42">
        <v>7182200</v>
      </c>
      <c r="O48" s="35">
        <v>0</v>
      </c>
    </row>
    <row r="49" spans="1:15" ht="36" customHeight="1" x14ac:dyDescent="0.3">
      <c r="A49" s="67" t="s">
        <v>89</v>
      </c>
      <c r="B49" s="40"/>
      <c r="C49" s="40" t="s">
        <v>86</v>
      </c>
      <c r="D49" s="40" t="s">
        <v>68</v>
      </c>
      <c r="E49" s="40" t="s">
        <v>257</v>
      </c>
      <c r="F49" s="40" t="s">
        <v>70</v>
      </c>
      <c r="G49" s="40" t="s">
        <v>38</v>
      </c>
      <c r="H49" s="40" t="s">
        <v>67</v>
      </c>
      <c r="I49" s="40" t="s">
        <v>86</v>
      </c>
      <c r="J49" s="40" t="s">
        <v>72</v>
      </c>
      <c r="K49" s="40" t="s">
        <v>68</v>
      </c>
      <c r="L49" s="42">
        <v>7152200</v>
      </c>
      <c r="M49" s="42">
        <v>0</v>
      </c>
      <c r="N49" s="42">
        <v>0</v>
      </c>
      <c r="O49" s="35">
        <v>0</v>
      </c>
    </row>
    <row r="50" spans="1:15" ht="36" customHeight="1" x14ac:dyDescent="0.3">
      <c r="A50" s="67" t="s">
        <v>247</v>
      </c>
      <c r="B50" s="40" t="s">
        <v>248</v>
      </c>
      <c r="C50" s="40" t="s">
        <v>67</v>
      </c>
      <c r="D50" s="40" t="s">
        <v>68</v>
      </c>
      <c r="E50" s="40" t="s">
        <v>238</v>
      </c>
      <c r="F50" s="40" t="s">
        <v>70</v>
      </c>
      <c r="G50" s="40" t="s">
        <v>71</v>
      </c>
      <c r="H50" s="40" t="s">
        <v>67</v>
      </c>
      <c r="I50" s="40" t="s">
        <v>67</v>
      </c>
      <c r="J50" s="40" t="s">
        <v>72</v>
      </c>
      <c r="K50" s="40" t="s">
        <v>68</v>
      </c>
      <c r="L50" s="42">
        <v>0</v>
      </c>
      <c r="M50" s="42">
        <v>0</v>
      </c>
      <c r="N50" s="42">
        <v>0</v>
      </c>
      <c r="O50" s="35">
        <v>0</v>
      </c>
    </row>
    <row r="51" spans="1:15" ht="36" customHeight="1" x14ac:dyDescent="0.3">
      <c r="A51" s="67" t="s">
        <v>245</v>
      </c>
      <c r="B51" s="40"/>
      <c r="C51" s="40" t="s">
        <v>244</v>
      </c>
      <c r="D51" s="40" t="s">
        <v>68</v>
      </c>
      <c r="E51" s="40" t="s">
        <v>238</v>
      </c>
      <c r="F51" s="40" t="s">
        <v>70</v>
      </c>
      <c r="G51" s="40" t="s">
        <v>35</v>
      </c>
      <c r="H51" s="40"/>
      <c r="I51" s="40" t="s">
        <v>244</v>
      </c>
      <c r="J51" s="40" t="s">
        <v>72</v>
      </c>
      <c r="K51" s="40" t="s">
        <v>68</v>
      </c>
      <c r="L51" s="42">
        <v>0</v>
      </c>
      <c r="M51" s="42">
        <v>0</v>
      </c>
      <c r="N51" s="42">
        <v>0</v>
      </c>
      <c r="O51" s="35">
        <v>0</v>
      </c>
    </row>
    <row r="52" spans="1:15" ht="51" customHeight="1" x14ac:dyDescent="0.3">
      <c r="A52" s="65" t="s">
        <v>98</v>
      </c>
      <c r="B52" s="39" t="s">
        <v>0</v>
      </c>
      <c r="C52" s="39" t="s">
        <v>99</v>
      </c>
      <c r="D52" s="40" t="s">
        <v>68</v>
      </c>
      <c r="E52" s="40" t="s">
        <v>69</v>
      </c>
      <c r="F52" s="40" t="s">
        <v>100</v>
      </c>
      <c r="G52" s="40" t="s">
        <v>36</v>
      </c>
      <c r="H52" s="40" t="s">
        <v>67</v>
      </c>
      <c r="I52" s="40" t="s">
        <v>99</v>
      </c>
      <c r="J52" s="40" t="s">
        <v>72</v>
      </c>
      <c r="K52" s="40" t="s">
        <v>68</v>
      </c>
      <c r="L52" s="50">
        <v>0</v>
      </c>
      <c r="M52" s="50">
        <v>0</v>
      </c>
      <c r="N52" s="50">
        <v>0</v>
      </c>
      <c r="O52" s="35">
        <v>0</v>
      </c>
    </row>
    <row r="53" spans="1:15" ht="51" customHeight="1" x14ac:dyDescent="0.3">
      <c r="A53" s="65" t="s">
        <v>101</v>
      </c>
      <c r="B53" s="39" t="s">
        <v>102</v>
      </c>
      <c r="C53" s="39" t="s">
        <v>67</v>
      </c>
      <c r="D53" s="44" t="s">
        <v>68</v>
      </c>
      <c r="E53" s="44" t="s">
        <v>69</v>
      </c>
      <c r="F53" s="44" t="s">
        <v>70</v>
      </c>
      <c r="G53" s="44" t="s">
        <v>71</v>
      </c>
      <c r="H53" s="44" t="s">
        <v>67</v>
      </c>
      <c r="I53" s="44" t="s">
        <v>67</v>
      </c>
      <c r="J53" s="44" t="s">
        <v>72</v>
      </c>
      <c r="K53" s="44" t="s">
        <v>68</v>
      </c>
      <c r="L53" s="49">
        <f>L54+L72+L79+L82</f>
        <v>187763457.66</v>
      </c>
      <c r="M53" s="49">
        <f>M54+M72+M79+M82</f>
        <v>867495398.35000002</v>
      </c>
      <c r="N53" s="49">
        <f t="shared" ref="N53" si="3">N54+N72+N79+N82</f>
        <v>897862798.35000002</v>
      </c>
      <c r="O53" s="45">
        <v>0</v>
      </c>
    </row>
    <row r="54" spans="1:15" ht="51" customHeight="1" x14ac:dyDescent="0.3">
      <c r="A54" s="67" t="s">
        <v>103</v>
      </c>
      <c r="B54" s="40" t="s">
        <v>104</v>
      </c>
      <c r="C54" s="40" t="s">
        <v>67</v>
      </c>
      <c r="D54" s="40" t="s">
        <v>68</v>
      </c>
      <c r="E54" s="40" t="s">
        <v>69</v>
      </c>
      <c r="F54" s="40" t="s">
        <v>70</v>
      </c>
      <c r="G54" s="40" t="s">
        <v>71</v>
      </c>
      <c r="H54" s="40" t="s">
        <v>67</v>
      </c>
      <c r="I54" s="40" t="s">
        <v>67</v>
      </c>
      <c r="J54" s="40" t="s">
        <v>72</v>
      </c>
      <c r="K54" s="40" t="s">
        <v>68</v>
      </c>
      <c r="L54" s="42">
        <f>L55+L62+L65+L67</f>
        <v>54087143.499999993</v>
      </c>
      <c r="M54" s="42">
        <f>M55+M62+M65+M67</f>
        <v>55812300</v>
      </c>
      <c r="N54" s="42">
        <f t="shared" ref="N54" si="4">N55+N62+N65+N67</f>
        <v>60166100</v>
      </c>
      <c r="O54" s="35">
        <v>0</v>
      </c>
    </row>
    <row r="55" spans="1:15" ht="51" customHeight="1" x14ac:dyDescent="0.3">
      <c r="A55" s="67" t="s">
        <v>237</v>
      </c>
      <c r="B55" s="40" t="s">
        <v>105</v>
      </c>
      <c r="C55" s="40" t="s">
        <v>106</v>
      </c>
      <c r="D55" s="40" t="s">
        <v>68</v>
      </c>
      <c r="E55" s="40" t="s">
        <v>69</v>
      </c>
      <c r="F55" s="40" t="s">
        <v>70</v>
      </c>
      <c r="G55" s="40" t="s">
        <v>71</v>
      </c>
      <c r="H55" s="40" t="s">
        <v>67</v>
      </c>
      <c r="I55" s="40" t="s">
        <v>67</v>
      </c>
      <c r="J55" s="40" t="s">
        <v>72</v>
      </c>
      <c r="K55" s="40" t="s">
        <v>68</v>
      </c>
      <c r="L55" s="42">
        <f>L56+L60</f>
        <v>40621402.519999996</v>
      </c>
      <c r="M55" s="42">
        <f t="shared" ref="M55:N55" si="5">M56+M60</f>
        <v>40533800</v>
      </c>
      <c r="N55" s="42">
        <f t="shared" si="5"/>
        <v>42442300</v>
      </c>
      <c r="O55" s="35">
        <v>0</v>
      </c>
    </row>
    <row r="56" spans="1:15" ht="51" customHeight="1" x14ac:dyDescent="0.3">
      <c r="A56" s="67" t="s">
        <v>223</v>
      </c>
      <c r="B56" s="40"/>
      <c r="C56" s="40" t="s">
        <v>106</v>
      </c>
      <c r="D56" s="40" t="s">
        <v>68</v>
      </c>
      <c r="E56" s="40" t="s">
        <v>69</v>
      </c>
      <c r="F56" s="40" t="s">
        <v>70</v>
      </c>
      <c r="G56" s="40" t="s">
        <v>71</v>
      </c>
      <c r="H56" s="40" t="s">
        <v>67</v>
      </c>
      <c r="I56" s="40" t="s">
        <v>67</v>
      </c>
      <c r="J56" s="40" t="s">
        <v>72</v>
      </c>
      <c r="K56" s="40" t="s">
        <v>68</v>
      </c>
      <c r="L56" s="42">
        <f>L58+L59+L57</f>
        <v>40501402.519999996</v>
      </c>
      <c r="M56" s="42">
        <f t="shared" ref="M56:N56" si="6">M58+M59+M57</f>
        <v>40413800</v>
      </c>
      <c r="N56" s="42">
        <f t="shared" si="6"/>
        <v>42322300</v>
      </c>
      <c r="O56" s="35">
        <v>0</v>
      </c>
    </row>
    <row r="57" spans="1:15" ht="51" customHeight="1" x14ac:dyDescent="0.3">
      <c r="A57" s="67" t="s">
        <v>223</v>
      </c>
      <c r="B57" s="40"/>
      <c r="C57" s="40" t="s">
        <v>106</v>
      </c>
      <c r="D57" s="40" t="s">
        <v>68</v>
      </c>
      <c r="E57" s="40" t="s">
        <v>258</v>
      </c>
      <c r="F57" s="40" t="s">
        <v>70</v>
      </c>
      <c r="G57" s="40" t="s">
        <v>38</v>
      </c>
      <c r="H57" s="40" t="s">
        <v>67</v>
      </c>
      <c r="I57" s="40" t="s">
        <v>67</v>
      </c>
      <c r="J57" s="40" t="s">
        <v>72</v>
      </c>
      <c r="K57" s="40" t="s">
        <v>68</v>
      </c>
      <c r="L57" s="42">
        <v>1412200</v>
      </c>
      <c r="M57" s="42">
        <v>5494200</v>
      </c>
      <c r="N57" s="42">
        <v>5516300</v>
      </c>
      <c r="O57" s="35"/>
    </row>
    <row r="58" spans="1:15" ht="51" customHeight="1" x14ac:dyDescent="0.3">
      <c r="A58" s="67" t="s">
        <v>223</v>
      </c>
      <c r="B58" s="40"/>
      <c r="C58" s="40" t="s">
        <v>106</v>
      </c>
      <c r="D58" s="40" t="s">
        <v>68</v>
      </c>
      <c r="E58" s="40" t="s">
        <v>69</v>
      </c>
      <c r="F58" s="40" t="s">
        <v>70</v>
      </c>
      <c r="G58" s="40" t="s">
        <v>37</v>
      </c>
      <c r="H58" s="40" t="s">
        <v>67</v>
      </c>
      <c r="I58" s="40" t="s">
        <v>67</v>
      </c>
      <c r="J58" s="40" t="s">
        <v>72</v>
      </c>
      <c r="K58" s="40" t="s">
        <v>68</v>
      </c>
      <c r="L58" s="42">
        <f>34840000</f>
        <v>34840000</v>
      </c>
      <c r="M58" s="42">
        <v>31957400</v>
      </c>
      <c r="N58" s="42">
        <v>33843800</v>
      </c>
      <c r="O58" s="35">
        <v>0</v>
      </c>
    </row>
    <row r="59" spans="1:15" ht="51" customHeight="1" x14ac:dyDescent="0.3">
      <c r="A59" s="67" t="s">
        <v>223</v>
      </c>
      <c r="B59" s="40"/>
      <c r="C59" s="40" t="s">
        <v>106</v>
      </c>
      <c r="D59" s="40" t="s">
        <v>68</v>
      </c>
      <c r="E59" s="40" t="s">
        <v>69</v>
      </c>
      <c r="F59" s="40" t="s">
        <v>70</v>
      </c>
      <c r="G59" s="40" t="s">
        <v>35</v>
      </c>
      <c r="H59" s="40" t="s">
        <v>67</v>
      </c>
      <c r="I59" s="40" t="s">
        <v>67</v>
      </c>
      <c r="J59" s="40" t="s">
        <v>72</v>
      </c>
      <c r="K59" s="40" t="s">
        <v>68</v>
      </c>
      <c r="L59" s="42">
        <f>2962200+1287002.52</f>
        <v>4249202.5199999996</v>
      </c>
      <c r="M59" s="42">
        <v>2962200</v>
      </c>
      <c r="N59" s="42">
        <v>2962200</v>
      </c>
      <c r="O59" s="35">
        <v>0</v>
      </c>
    </row>
    <row r="60" spans="1:15" ht="51" customHeight="1" x14ac:dyDescent="0.3">
      <c r="A60" s="67" t="s">
        <v>224</v>
      </c>
      <c r="B60" s="40"/>
      <c r="C60" s="40" t="s">
        <v>106</v>
      </c>
      <c r="D60" s="40" t="s">
        <v>68</v>
      </c>
      <c r="E60" s="40" t="s">
        <v>69</v>
      </c>
      <c r="F60" s="40" t="s">
        <v>70</v>
      </c>
      <c r="G60" s="40" t="s">
        <v>71</v>
      </c>
      <c r="H60" s="40" t="s">
        <v>67</v>
      </c>
      <c r="I60" s="40" t="s">
        <v>67</v>
      </c>
      <c r="J60" s="40" t="s">
        <v>72</v>
      </c>
      <c r="K60" s="40" t="s">
        <v>68</v>
      </c>
      <c r="L60" s="42">
        <f>L61</f>
        <v>120000</v>
      </c>
      <c r="M60" s="42">
        <v>120000</v>
      </c>
      <c r="N60" s="42">
        <v>120000</v>
      </c>
      <c r="O60" s="35">
        <v>0</v>
      </c>
    </row>
    <row r="61" spans="1:15" ht="51" customHeight="1" x14ac:dyDescent="0.3">
      <c r="A61" s="67" t="s">
        <v>107</v>
      </c>
      <c r="B61" s="40"/>
      <c r="C61" s="40" t="s">
        <v>106</v>
      </c>
      <c r="D61" s="40" t="s">
        <v>68</v>
      </c>
      <c r="E61" s="40" t="s">
        <v>69</v>
      </c>
      <c r="F61" s="40" t="s">
        <v>70</v>
      </c>
      <c r="G61" s="40" t="s">
        <v>37</v>
      </c>
      <c r="H61" s="40" t="s">
        <v>67</v>
      </c>
      <c r="I61" s="40" t="s">
        <v>67</v>
      </c>
      <c r="J61" s="40" t="s">
        <v>72</v>
      </c>
      <c r="K61" s="40" t="s">
        <v>68</v>
      </c>
      <c r="L61" s="42">
        <v>120000</v>
      </c>
      <c r="M61" s="42">
        <v>120000</v>
      </c>
      <c r="N61" s="42">
        <v>120000</v>
      </c>
      <c r="O61" s="35">
        <v>0</v>
      </c>
    </row>
    <row r="62" spans="1:15" ht="51" customHeight="1" x14ac:dyDescent="0.3">
      <c r="A62" s="67" t="s">
        <v>108</v>
      </c>
      <c r="B62" s="40" t="s">
        <v>109</v>
      </c>
      <c r="C62" s="40" t="s">
        <v>110</v>
      </c>
      <c r="D62" s="40" t="s">
        <v>68</v>
      </c>
      <c r="E62" s="40" t="s">
        <v>69</v>
      </c>
      <c r="F62" s="40" t="s">
        <v>70</v>
      </c>
      <c r="G62" s="40" t="s">
        <v>71</v>
      </c>
      <c r="H62" s="40" t="s">
        <v>67</v>
      </c>
      <c r="I62" s="40" t="s">
        <v>67</v>
      </c>
      <c r="J62" s="40" t="s">
        <v>72</v>
      </c>
      <c r="K62" s="40" t="s">
        <v>68</v>
      </c>
      <c r="L62" s="42">
        <f>L63+L64</f>
        <v>1200784.22</v>
      </c>
      <c r="M62" s="42">
        <f t="shared" ref="M62:N62" si="7">M63+M64</f>
        <v>3037300</v>
      </c>
      <c r="N62" s="42">
        <f t="shared" si="7"/>
        <v>4906300</v>
      </c>
      <c r="O62" s="35">
        <v>0</v>
      </c>
    </row>
    <row r="63" spans="1:15" ht="51" customHeight="1" x14ac:dyDescent="0.3">
      <c r="A63" s="67" t="s">
        <v>111</v>
      </c>
      <c r="B63" s="40"/>
      <c r="C63" s="40" t="s">
        <v>110</v>
      </c>
      <c r="D63" s="40" t="s">
        <v>68</v>
      </c>
      <c r="E63" s="40" t="s">
        <v>69</v>
      </c>
      <c r="F63" s="40" t="s">
        <v>70</v>
      </c>
      <c r="G63" s="40" t="s">
        <v>35</v>
      </c>
      <c r="H63" s="40" t="s">
        <v>67</v>
      </c>
      <c r="I63" s="40" t="s">
        <v>67</v>
      </c>
      <c r="J63" s="40" t="s">
        <v>72</v>
      </c>
      <c r="K63" s="40" t="s">
        <v>68</v>
      </c>
      <c r="L63" s="42">
        <v>78000</v>
      </c>
      <c r="M63" s="42">
        <v>78000</v>
      </c>
      <c r="N63" s="42">
        <v>78000</v>
      </c>
      <c r="O63" s="35">
        <v>0</v>
      </c>
    </row>
    <row r="64" spans="1:15" ht="51" customHeight="1" x14ac:dyDescent="0.3">
      <c r="A64" s="67" t="s">
        <v>111</v>
      </c>
      <c r="B64" s="40"/>
      <c r="C64" s="40" t="s">
        <v>110</v>
      </c>
      <c r="D64" s="40" t="s">
        <v>68</v>
      </c>
      <c r="E64" s="40" t="s">
        <v>69</v>
      </c>
      <c r="F64" s="40" t="s">
        <v>70</v>
      </c>
      <c r="G64" s="40" t="s">
        <v>37</v>
      </c>
      <c r="H64" s="40" t="s">
        <v>67</v>
      </c>
      <c r="I64" s="40" t="s">
        <v>67</v>
      </c>
      <c r="J64" s="40" t="s">
        <v>72</v>
      </c>
      <c r="K64" s="40" t="s">
        <v>68</v>
      </c>
      <c r="L64" s="42">
        <f>955300+167484.22</f>
        <v>1122784.22</v>
      </c>
      <c r="M64" s="42">
        <v>2959300</v>
      </c>
      <c r="N64" s="42">
        <v>4828300</v>
      </c>
      <c r="O64" s="35">
        <v>0</v>
      </c>
    </row>
    <row r="65" spans="1:16" ht="51" customHeight="1" x14ac:dyDescent="0.3">
      <c r="A65" s="67" t="s">
        <v>112</v>
      </c>
      <c r="B65" s="40" t="s">
        <v>113</v>
      </c>
      <c r="C65" s="40" t="s">
        <v>114</v>
      </c>
      <c r="D65" s="40" t="s">
        <v>68</v>
      </c>
      <c r="E65" s="40" t="s">
        <v>69</v>
      </c>
      <c r="F65" s="40" t="s">
        <v>70</v>
      </c>
      <c r="G65" s="40" t="s">
        <v>71</v>
      </c>
      <c r="H65" s="40" t="s">
        <v>67</v>
      </c>
      <c r="I65" s="40" t="s">
        <v>67</v>
      </c>
      <c r="J65" s="40" t="s">
        <v>72</v>
      </c>
      <c r="K65" s="40" t="s">
        <v>68</v>
      </c>
      <c r="L65" s="42">
        <f>L66</f>
        <v>0</v>
      </c>
      <c r="M65" s="42">
        <f t="shared" ref="M65:N65" si="8">M66</f>
        <v>0</v>
      </c>
      <c r="N65" s="42">
        <f t="shared" si="8"/>
        <v>0</v>
      </c>
      <c r="O65" s="35">
        <v>0</v>
      </c>
    </row>
    <row r="66" spans="1:16" ht="51" customHeight="1" x14ac:dyDescent="0.3">
      <c r="A66" s="67" t="s">
        <v>115</v>
      </c>
      <c r="B66" s="40"/>
      <c r="C66" s="40" t="s">
        <v>114</v>
      </c>
      <c r="D66" s="40" t="s">
        <v>68</v>
      </c>
      <c r="E66" s="40" t="s">
        <v>69</v>
      </c>
      <c r="F66" s="40" t="s">
        <v>70</v>
      </c>
      <c r="G66" s="40" t="s">
        <v>37</v>
      </c>
      <c r="H66" s="40" t="s">
        <v>67</v>
      </c>
      <c r="I66" s="40" t="s">
        <v>67</v>
      </c>
      <c r="J66" s="40" t="s">
        <v>72</v>
      </c>
      <c r="K66" s="40" t="s">
        <v>68</v>
      </c>
      <c r="L66" s="42">
        <v>0</v>
      </c>
      <c r="M66" s="42">
        <v>0</v>
      </c>
      <c r="N66" s="42">
        <v>0</v>
      </c>
      <c r="O66" s="35">
        <v>0</v>
      </c>
    </row>
    <row r="67" spans="1:16" ht="63.75" customHeight="1" x14ac:dyDescent="0.3">
      <c r="A67" s="67" t="s">
        <v>116</v>
      </c>
      <c r="B67" s="40" t="s">
        <v>117</v>
      </c>
      <c r="C67" s="40" t="s">
        <v>118</v>
      </c>
      <c r="D67" s="40" t="s">
        <v>68</v>
      </c>
      <c r="E67" s="40" t="s">
        <v>69</v>
      </c>
      <c r="F67" s="40" t="s">
        <v>70</v>
      </c>
      <c r="G67" s="40" t="s">
        <v>71</v>
      </c>
      <c r="H67" s="40" t="s">
        <v>67</v>
      </c>
      <c r="I67" s="40" t="s">
        <v>67</v>
      </c>
      <c r="J67" s="40" t="s">
        <v>72</v>
      </c>
      <c r="K67" s="40" t="s">
        <v>68</v>
      </c>
      <c r="L67" s="42">
        <f>L68</f>
        <v>12264956.76</v>
      </c>
      <c r="M67" s="42">
        <f t="shared" ref="M67:N67" si="9">M68</f>
        <v>12241200</v>
      </c>
      <c r="N67" s="42">
        <f t="shared" si="9"/>
        <v>12817500</v>
      </c>
      <c r="O67" s="35">
        <v>0</v>
      </c>
    </row>
    <row r="68" spans="1:16" ht="38.25" customHeight="1" x14ac:dyDescent="0.3">
      <c r="A68" s="67" t="s">
        <v>119</v>
      </c>
      <c r="B68" s="40" t="s">
        <v>120</v>
      </c>
      <c r="C68" s="40" t="s">
        <v>118</v>
      </c>
      <c r="D68" s="40" t="s">
        <v>68</v>
      </c>
      <c r="E68" s="40" t="s">
        <v>69</v>
      </c>
      <c r="F68" s="40" t="s">
        <v>70</v>
      </c>
      <c r="G68" s="40" t="s">
        <v>71</v>
      </c>
      <c r="H68" s="40" t="s">
        <v>67</v>
      </c>
      <c r="I68" s="40" t="s">
        <v>67</v>
      </c>
      <c r="J68" s="40" t="s">
        <v>72</v>
      </c>
      <c r="K68" s="40" t="s">
        <v>68</v>
      </c>
      <c r="L68" s="42">
        <f>L70+L71+L69</f>
        <v>12264956.76</v>
      </c>
      <c r="M68" s="42">
        <f t="shared" ref="M68:N68" si="10">M70+M71+M69</f>
        <v>12241200</v>
      </c>
      <c r="N68" s="42">
        <f t="shared" si="10"/>
        <v>12817500</v>
      </c>
      <c r="O68" s="35">
        <v>0</v>
      </c>
    </row>
    <row r="69" spans="1:16" ht="38.25" customHeight="1" x14ac:dyDescent="0.3">
      <c r="A69" s="67" t="s">
        <v>121</v>
      </c>
      <c r="B69" s="40"/>
      <c r="C69" s="40" t="s">
        <v>118</v>
      </c>
      <c r="D69" s="40" t="s">
        <v>68</v>
      </c>
      <c r="E69" s="40" t="s">
        <v>258</v>
      </c>
      <c r="F69" s="40" t="s">
        <v>70</v>
      </c>
      <c r="G69" s="40" t="s">
        <v>38</v>
      </c>
      <c r="H69" s="40" t="s">
        <v>67</v>
      </c>
      <c r="I69" s="40" t="s">
        <v>67</v>
      </c>
      <c r="J69" s="40" t="s">
        <v>72</v>
      </c>
      <c r="K69" s="40" t="s">
        <v>68</v>
      </c>
      <c r="L69" s="42">
        <v>426500</v>
      </c>
      <c r="M69" s="42">
        <v>1659300</v>
      </c>
      <c r="N69" s="42">
        <v>1665900</v>
      </c>
      <c r="O69" s="35"/>
    </row>
    <row r="70" spans="1:16" ht="38.25" customHeight="1" x14ac:dyDescent="0.3">
      <c r="A70" s="67" t="s">
        <v>121</v>
      </c>
      <c r="B70" s="40"/>
      <c r="C70" s="40" t="s">
        <v>118</v>
      </c>
      <c r="D70" s="40" t="s">
        <v>68</v>
      </c>
      <c r="E70" s="40" t="s">
        <v>69</v>
      </c>
      <c r="F70" s="40" t="s">
        <v>70</v>
      </c>
      <c r="G70" s="40" t="s">
        <v>35</v>
      </c>
      <c r="H70" s="40" t="s">
        <v>67</v>
      </c>
      <c r="I70" s="40" t="s">
        <v>67</v>
      </c>
      <c r="J70" s="40" t="s">
        <v>72</v>
      </c>
      <c r="K70" s="40" t="s">
        <v>68</v>
      </c>
      <c r="L70" s="42">
        <f>894600+385956.76</f>
        <v>1280556.76</v>
      </c>
      <c r="M70" s="42">
        <v>894600</v>
      </c>
      <c r="N70" s="42">
        <v>894600</v>
      </c>
      <c r="O70" s="35">
        <v>0</v>
      </c>
    </row>
    <row r="71" spans="1:16" ht="38.25" customHeight="1" x14ac:dyDescent="0.3">
      <c r="A71" s="67" t="s">
        <v>121</v>
      </c>
      <c r="B71" s="40"/>
      <c r="C71" s="40" t="s">
        <v>118</v>
      </c>
      <c r="D71" s="40" t="s">
        <v>68</v>
      </c>
      <c r="E71" s="40" t="s">
        <v>69</v>
      </c>
      <c r="F71" s="40" t="s">
        <v>70</v>
      </c>
      <c r="G71" s="40" t="s">
        <v>37</v>
      </c>
      <c r="H71" s="40" t="s">
        <v>67</v>
      </c>
      <c r="I71" s="40" t="s">
        <v>67</v>
      </c>
      <c r="J71" s="40" t="s">
        <v>72</v>
      </c>
      <c r="K71" s="40" t="s">
        <v>68</v>
      </c>
      <c r="L71" s="42">
        <f>10557900</f>
        <v>10557900</v>
      </c>
      <c r="M71" s="42">
        <v>9687300</v>
      </c>
      <c r="N71" s="42">
        <v>10257000</v>
      </c>
      <c r="O71" s="35">
        <v>0</v>
      </c>
      <c r="P71" s="33"/>
    </row>
    <row r="72" spans="1:16" ht="34.15" customHeight="1" x14ac:dyDescent="0.3">
      <c r="A72" s="67" t="s">
        <v>122</v>
      </c>
      <c r="B72" s="40" t="s">
        <v>123</v>
      </c>
      <c r="C72" s="40" t="s">
        <v>124</v>
      </c>
      <c r="D72" s="40" t="s">
        <v>68</v>
      </c>
      <c r="E72" s="40" t="s">
        <v>69</v>
      </c>
      <c r="F72" s="40" t="s">
        <v>70</v>
      </c>
      <c r="G72" s="40" t="s">
        <v>71</v>
      </c>
      <c r="H72" s="40" t="s">
        <v>67</v>
      </c>
      <c r="I72" s="40" t="s">
        <v>67</v>
      </c>
      <c r="J72" s="40" t="s">
        <v>72</v>
      </c>
      <c r="K72" s="40" t="s">
        <v>68</v>
      </c>
      <c r="L72" s="42">
        <f>L73+L74+L75+L76+L77+L78</f>
        <v>32558498.350000001</v>
      </c>
      <c r="M72" s="42">
        <f t="shared" ref="M72:N72" si="11">M73+M74+M75+M76+M77+M78</f>
        <v>32538498.350000001</v>
      </c>
      <c r="N72" s="42">
        <f t="shared" si="11"/>
        <v>32538498.350000001</v>
      </c>
      <c r="O72" s="35">
        <v>0</v>
      </c>
      <c r="P72" s="34"/>
    </row>
    <row r="73" spans="1:16" ht="56.25" customHeight="1" x14ac:dyDescent="0.3">
      <c r="A73" s="67" t="s">
        <v>125</v>
      </c>
      <c r="B73" s="40" t="s">
        <v>126</v>
      </c>
      <c r="C73" s="40" t="s">
        <v>127</v>
      </c>
      <c r="D73" s="40" t="s">
        <v>68</v>
      </c>
      <c r="E73" s="40" t="s">
        <v>69</v>
      </c>
      <c r="F73" s="40" t="s">
        <v>70</v>
      </c>
      <c r="G73" s="40" t="s">
        <v>35</v>
      </c>
      <c r="H73" s="40" t="s">
        <v>67</v>
      </c>
      <c r="I73" s="40" t="s">
        <v>67</v>
      </c>
      <c r="J73" s="40" t="s">
        <v>72</v>
      </c>
      <c r="K73" s="40" t="s">
        <v>68</v>
      </c>
      <c r="L73" s="42">
        <v>0</v>
      </c>
      <c r="M73" s="42">
        <v>0</v>
      </c>
      <c r="N73" s="42">
        <v>0</v>
      </c>
      <c r="O73" s="35">
        <v>0</v>
      </c>
    </row>
    <row r="74" spans="1:16" ht="56.25" customHeight="1" x14ac:dyDescent="0.3">
      <c r="A74" s="67" t="s">
        <v>125</v>
      </c>
      <c r="B74" s="40" t="s">
        <v>126</v>
      </c>
      <c r="C74" s="40" t="s">
        <v>127</v>
      </c>
      <c r="D74" s="40" t="s">
        <v>68</v>
      </c>
      <c r="E74" s="40" t="s">
        <v>69</v>
      </c>
      <c r="F74" s="40" t="s">
        <v>70</v>
      </c>
      <c r="G74" s="40" t="s">
        <v>37</v>
      </c>
      <c r="H74" s="40" t="s">
        <v>67</v>
      </c>
      <c r="I74" s="40" t="s">
        <v>67</v>
      </c>
      <c r="J74" s="40" t="s">
        <v>72</v>
      </c>
      <c r="K74" s="40" t="s">
        <v>68</v>
      </c>
      <c r="L74" s="42">
        <f>27922700+454298.35</f>
        <v>28376998.350000001</v>
      </c>
      <c r="M74" s="42">
        <f>L74</f>
        <v>28376998.350000001</v>
      </c>
      <c r="N74" s="42">
        <f>L74</f>
        <v>28376998.350000001</v>
      </c>
      <c r="O74" s="35">
        <v>0</v>
      </c>
    </row>
    <row r="75" spans="1:16" ht="56.25" customHeight="1" x14ac:dyDescent="0.3">
      <c r="A75" s="67" t="s">
        <v>125</v>
      </c>
      <c r="B75" s="40" t="s">
        <v>126</v>
      </c>
      <c r="C75" s="40" t="s">
        <v>127</v>
      </c>
      <c r="D75" s="40" t="s">
        <v>68</v>
      </c>
      <c r="E75" s="40" t="s">
        <v>96</v>
      </c>
      <c r="F75" s="40" t="s">
        <v>70</v>
      </c>
      <c r="G75" s="40" t="s">
        <v>38</v>
      </c>
      <c r="H75" s="40" t="s">
        <v>67</v>
      </c>
      <c r="I75" s="40" t="s">
        <v>67</v>
      </c>
      <c r="J75" s="40" t="s">
        <v>72</v>
      </c>
      <c r="K75" s="40" t="s">
        <v>68</v>
      </c>
      <c r="L75" s="42">
        <v>4104300</v>
      </c>
      <c r="M75" s="42">
        <v>4104300</v>
      </c>
      <c r="N75" s="42">
        <v>4104300</v>
      </c>
      <c r="O75" s="35">
        <v>0</v>
      </c>
    </row>
    <row r="76" spans="1:16" ht="63.75" customHeight="1" x14ac:dyDescent="0.3">
      <c r="A76" s="67" t="s">
        <v>128</v>
      </c>
      <c r="B76" s="40" t="s">
        <v>129</v>
      </c>
      <c r="C76" s="40" t="s">
        <v>130</v>
      </c>
      <c r="D76" s="40" t="s">
        <v>68</v>
      </c>
      <c r="E76" s="40" t="s">
        <v>69</v>
      </c>
      <c r="F76" s="40" t="s">
        <v>70</v>
      </c>
      <c r="G76" s="40" t="s">
        <v>35</v>
      </c>
      <c r="H76" s="40" t="s">
        <v>67</v>
      </c>
      <c r="I76" s="40" t="s">
        <v>67</v>
      </c>
      <c r="J76" s="40" t="s">
        <v>72</v>
      </c>
      <c r="K76" s="40" t="s">
        <v>68</v>
      </c>
      <c r="L76" s="42">
        <v>10000</v>
      </c>
      <c r="M76" s="42">
        <v>0</v>
      </c>
      <c r="N76" s="42">
        <v>0</v>
      </c>
      <c r="O76" s="35">
        <v>0</v>
      </c>
    </row>
    <row r="77" spans="1:16" ht="56.25" customHeight="1" x14ac:dyDescent="0.3">
      <c r="A77" s="67" t="s">
        <v>128</v>
      </c>
      <c r="B77" s="40" t="s">
        <v>129</v>
      </c>
      <c r="C77" s="40" t="s">
        <v>130</v>
      </c>
      <c r="D77" s="40" t="s">
        <v>68</v>
      </c>
      <c r="E77" s="40" t="s">
        <v>69</v>
      </c>
      <c r="F77" s="40" t="s">
        <v>70</v>
      </c>
      <c r="G77" s="40" t="s">
        <v>37</v>
      </c>
      <c r="H77" s="40" t="s">
        <v>67</v>
      </c>
      <c r="I77" s="40" t="s">
        <v>67</v>
      </c>
      <c r="J77" s="40" t="s">
        <v>72</v>
      </c>
      <c r="K77" s="40" t="s">
        <v>68</v>
      </c>
      <c r="L77" s="42">
        <v>37200</v>
      </c>
      <c r="M77" s="42">
        <v>37200</v>
      </c>
      <c r="N77" s="42">
        <v>37200</v>
      </c>
      <c r="O77" s="35">
        <v>0</v>
      </c>
    </row>
    <row r="78" spans="1:16" ht="40.5" customHeight="1" x14ac:dyDescent="0.3">
      <c r="A78" s="67" t="s">
        <v>131</v>
      </c>
      <c r="B78" s="40" t="s">
        <v>132</v>
      </c>
      <c r="C78" s="40" t="s">
        <v>133</v>
      </c>
      <c r="D78" s="40" t="s">
        <v>68</v>
      </c>
      <c r="E78" s="40" t="s">
        <v>69</v>
      </c>
      <c r="F78" s="40" t="s">
        <v>70</v>
      </c>
      <c r="G78" s="40" t="s">
        <v>35</v>
      </c>
      <c r="H78" s="40" t="s">
        <v>67</v>
      </c>
      <c r="I78" s="40" t="s">
        <v>67</v>
      </c>
      <c r="J78" s="40" t="s">
        <v>72</v>
      </c>
      <c r="K78" s="40" t="s">
        <v>68</v>
      </c>
      <c r="L78" s="42">
        <f>20000+10000</f>
        <v>30000</v>
      </c>
      <c r="M78" s="42">
        <v>20000</v>
      </c>
      <c r="N78" s="42">
        <v>20000</v>
      </c>
      <c r="O78" s="35">
        <v>0</v>
      </c>
    </row>
    <row r="79" spans="1:16" ht="40.5" customHeight="1" x14ac:dyDescent="0.3">
      <c r="A79" s="67" t="s">
        <v>134</v>
      </c>
      <c r="B79" s="40" t="s">
        <v>135</v>
      </c>
      <c r="C79" s="40" t="s">
        <v>67</v>
      </c>
      <c r="D79" s="40" t="s">
        <v>68</v>
      </c>
      <c r="E79" s="40" t="s">
        <v>69</v>
      </c>
      <c r="F79" s="40" t="s">
        <v>70</v>
      </c>
      <c r="G79" s="40" t="s">
        <v>71</v>
      </c>
      <c r="H79" s="40" t="s">
        <v>67</v>
      </c>
      <c r="I79" s="40" t="s">
        <v>67</v>
      </c>
      <c r="J79" s="40" t="s">
        <v>72</v>
      </c>
      <c r="K79" s="40" t="s">
        <v>68</v>
      </c>
      <c r="L79" s="42">
        <f>L80</f>
        <v>10000</v>
      </c>
      <c r="M79" s="42">
        <f t="shared" ref="M79:N80" si="12">M80</f>
        <v>10000</v>
      </c>
      <c r="N79" s="42">
        <f t="shared" si="12"/>
        <v>10000</v>
      </c>
      <c r="O79" s="35">
        <v>0</v>
      </c>
    </row>
    <row r="80" spans="1:16" ht="67.5" customHeight="1" x14ac:dyDescent="0.3">
      <c r="A80" s="67" t="s">
        <v>136</v>
      </c>
      <c r="B80" s="40" t="s">
        <v>137</v>
      </c>
      <c r="C80" s="40" t="s">
        <v>138</v>
      </c>
      <c r="D80" s="40" t="s">
        <v>68</v>
      </c>
      <c r="E80" s="40" t="s">
        <v>69</v>
      </c>
      <c r="F80" s="40" t="s">
        <v>70</v>
      </c>
      <c r="G80" s="40" t="s">
        <v>71</v>
      </c>
      <c r="H80" s="40" t="s">
        <v>67</v>
      </c>
      <c r="I80" s="40" t="s">
        <v>67</v>
      </c>
      <c r="J80" s="40" t="s">
        <v>72</v>
      </c>
      <c r="K80" s="40" t="s">
        <v>68</v>
      </c>
      <c r="L80" s="42">
        <f>L81</f>
        <v>10000</v>
      </c>
      <c r="M80" s="42">
        <f>M81</f>
        <v>10000</v>
      </c>
      <c r="N80" s="42">
        <f t="shared" si="12"/>
        <v>10000</v>
      </c>
      <c r="O80" s="35">
        <v>0</v>
      </c>
    </row>
    <row r="81" spans="1:15" ht="72" customHeight="1" x14ac:dyDescent="0.3">
      <c r="A81" s="67" t="s">
        <v>139</v>
      </c>
      <c r="B81" s="40"/>
      <c r="C81" s="40" t="s">
        <v>138</v>
      </c>
      <c r="D81" s="40" t="s">
        <v>68</v>
      </c>
      <c r="E81" s="40" t="s">
        <v>69</v>
      </c>
      <c r="F81" s="40" t="s">
        <v>70</v>
      </c>
      <c r="G81" s="40" t="s">
        <v>35</v>
      </c>
      <c r="H81" s="40" t="s">
        <v>67</v>
      </c>
      <c r="I81" s="40" t="s">
        <v>67</v>
      </c>
      <c r="J81" s="40" t="s">
        <v>72</v>
      </c>
      <c r="K81" s="40" t="s">
        <v>68</v>
      </c>
      <c r="L81" s="42">
        <v>10000</v>
      </c>
      <c r="M81" s="42">
        <v>10000</v>
      </c>
      <c r="N81" s="42">
        <v>10000</v>
      </c>
      <c r="O81" s="35">
        <v>0</v>
      </c>
    </row>
    <row r="82" spans="1:15" ht="40.5" customHeight="1" x14ac:dyDescent="0.3">
      <c r="A82" s="69" t="s">
        <v>140</v>
      </c>
      <c r="B82" s="57" t="s">
        <v>141</v>
      </c>
      <c r="C82" s="57" t="s">
        <v>67</v>
      </c>
      <c r="D82" s="57" t="s">
        <v>68</v>
      </c>
      <c r="E82" s="57" t="s">
        <v>69</v>
      </c>
      <c r="F82" s="57" t="s">
        <v>70</v>
      </c>
      <c r="G82" s="57" t="s">
        <v>71</v>
      </c>
      <c r="H82" s="57" t="s">
        <v>67</v>
      </c>
      <c r="I82" s="57" t="s">
        <v>67</v>
      </c>
      <c r="J82" s="57" t="s">
        <v>72</v>
      </c>
      <c r="K82" s="57" t="s">
        <v>68</v>
      </c>
      <c r="L82" s="58">
        <f>L83+L87+L98</f>
        <v>101107815.81</v>
      </c>
      <c r="M82" s="58">
        <f t="shared" ref="M82:N82" si="13">M83+M87+M98</f>
        <v>779134600</v>
      </c>
      <c r="N82" s="58">
        <f t="shared" si="13"/>
        <v>805148200</v>
      </c>
      <c r="O82" s="59">
        <v>0</v>
      </c>
    </row>
    <row r="83" spans="1:15" ht="61.5" customHeight="1" x14ac:dyDescent="0.3">
      <c r="A83" s="67" t="s">
        <v>142</v>
      </c>
      <c r="B83" s="40" t="s">
        <v>143</v>
      </c>
      <c r="C83" s="40" t="s">
        <v>144</v>
      </c>
      <c r="D83" s="40" t="s">
        <v>68</v>
      </c>
      <c r="E83" s="40" t="s">
        <v>69</v>
      </c>
      <c r="F83" s="40" t="s">
        <v>70</v>
      </c>
      <c r="G83" s="40" t="s">
        <v>71</v>
      </c>
      <c r="H83" s="40" t="s">
        <v>67</v>
      </c>
      <c r="I83" s="40" t="s">
        <v>67</v>
      </c>
      <c r="J83" s="40" t="s">
        <v>72</v>
      </c>
      <c r="K83" s="40" t="s">
        <v>68</v>
      </c>
      <c r="L83" s="42">
        <f>L84+L85+L86</f>
        <v>20425413</v>
      </c>
      <c r="M83" s="42">
        <f t="shared" ref="M83:N83" si="14">M84+M85</f>
        <v>695121700</v>
      </c>
      <c r="N83" s="42">
        <f t="shared" si="14"/>
        <v>695121800</v>
      </c>
      <c r="O83" s="41">
        <f>O84+O85</f>
        <v>0</v>
      </c>
    </row>
    <row r="84" spans="1:15" ht="49.5" customHeight="1" x14ac:dyDescent="0.3">
      <c r="A84" s="67" t="s">
        <v>145</v>
      </c>
      <c r="B84" s="40"/>
      <c r="C84" s="40" t="s">
        <v>144</v>
      </c>
      <c r="D84" s="40" t="s">
        <v>68</v>
      </c>
      <c r="E84" s="40" t="s">
        <v>259</v>
      </c>
      <c r="F84" s="40" t="s">
        <v>70</v>
      </c>
      <c r="G84" s="40" t="s">
        <v>38</v>
      </c>
      <c r="H84" s="40" t="s">
        <v>67</v>
      </c>
      <c r="I84" s="40" t="s">
        <v>67</v>
      </c>
      <c r="J84" s="40" t="s">
        <v>72</v>
      </c>
      <c r="K84" s="40" t="s">
        <v>68</v>
      </c>
      <c r="L84" s="42">
        <f>226318600-206318600</f>
        <v>20000000</v>
      </c>
      <c r="M84" s="42">
        <v>695121700</v>
      </c>
      <c r="N84" s="42">
        <v>695121800</v>
      </c>
      <c r="O84" s="35">
        <v>0</v>
      </c>
    </row>
    <row r="85" spans="1:15" ht="52.5" customHeight="1" x14ac:dyDescent="0.3">
      <c r="A85" s="67" t="s">
        <v>145</v>
      </c>
      <c r="B85" s="40"/>
      <c r="C85" s="40" t="s">
        <v>144</v>
      </c>
      <c r="D85" s="40" t="s">
        <v>68</v>
      </c>
      <c r="E85" s="43" t="s">
        <v>91</v>
      </c>
      <c r="F85" s="43" t="s">
        <v>70</v>
      </c>
      <c r="G85" s="43" t="s">
        <v>38</v>
      </c>
      <c r="H85" s="43" t="s">
        <v>67</v>
      </c>
      <c r="I85" s="43" t="s">
        <v>67</v>
      </c>
      <c r="J85" s="43" t="s">
        <v>72</v>
      </c>
      <c r="K85" s="43" t="s">
        <v>68</v>
      </c>
      <c r="L85" s="42">
        <v>0</v>
      </c>
      <c r="M85" s="42">
        <v>0</v>
      </c>
      <c r="N85" s="42">
        <v>0</v>
      </c>
      <c r="O85" s="35">
        <v>0</v>
      </c>
    </row>
    <row r="86" spans="1:15" ht="53.25" customHeight="1" x14ac:dyDescent="0.3">
      <c r="A86" s="67" t="s">
        <v>145</v>
      </c>
      <c r="B86" s="40"/>
      <c r="C86" s="40" t="s">
        <v>144</v>
      </c>
      <c r="D86" s="40" t="s">
        <v>68</v>
      </c>
      <c r="E86" s="43" t="s">
        <v>238</v>
      </c>
      <c r="F86" s="43" t="s">
        <v>70</v>
      </c>
      <c r="G86" s="43" t="s">
        <v>35</v>
      </c>
      <c r="H86" s="43" t="s">
        <v>67</v>
      </c>
      <c r="I86" s="43" t="s">
        <v>67</v>
      </c>
      <c r="J86" s="43" t="s">
        <v>72</v>
      </c>
      <c r="K86" s="43" t="s">
        <v>68</v>
      </c>
      <c r="L86" s="42">
        <v>425413</v>
      </c>
      <c r="M86" s="42">
        <v>0</v>
      </c>
      <c r="N86" s="42">
        <v>0</v>
      </c>
      <c r="O86" s="35">
        <v>0</v>
      </c>
    </row>
    <row r="87" spans="1:15" ht="37.5" customHeight="1" x14ac:dyDescent="0.3">
      <c r="A87" s="67" t="s">
        <v>146</v>
      </c>
      <c r="B87" s="40" t="s">
        <v>147</v>
      </c>
      <c r="C87" s="40" t="s">
        <v>148</v>
      </c>
      <c r="D87" s="40" t="s">
        <v>68</v>
      </c>
      <c r="E87" s="40" t="s">
        <v>69</v>
      </c>
      <c r="F87" s="40" t="s">
        <v>70</v>
      </c>
      <c r="G87" s="40" t="s">
        <v>71</v>
      </c>
      <c r="H87" s="40" t="s">
        <v>67</v>
      </c>
      <c r="I87" s="40" t="s">
        <v>67</v>
      </c>
      <c r="J87" s="40" t="s">
        <v>72</v>
      </c>
      <c r="K87" s="40" t="s">
        <v>68</v>
      </c>
      <c r="L87" s="42">
        <f>L88+L89+L90+L91+L92+L93+L94+L96+L97+L95</f>
        <v>71660402.810000002</v>
      </c>
      <c r="M87" s="42">
        <f t="shared" ref="M87:N87" si="15">M88+M89+M90+M91+M92+M93+M94+M96+M97</f>
        <v>78605500</v>
      </c>
      <c r="N87" s="42">
        <f t="shared" si="15"/>
        <v>104619000</v>
      </c>
      <c r="O87" s="35">
        <v>0</v>
      </c>
    </row>
    <row r="88" spans="1:15" ht="22.5" customHeight="1" x14ac:dyDescent="0.3">
      <c r="A88" s="67" t="s">
        <v>151</v>
      </c>
      <c r="B88" s="40"/>
      <c r="C88" s="40" t="s">
        <v>148</v>
      </c>
      <c r="D88" s="40" t="s">
        <v>68</v>
      </c>
      <c r="E88" s="40" t="s">
        <v>97</v>
      </c>
      <c r="F88" s="40" t="s">
        <v>70</v>
      </c>
      <c r="G88" s="40" t="s">
        <v>38</v>
      </c>
      <c r="H88" s="40" t="s">
        <v>67</v>
      </c>
      <c r="I88" s="40" t="s">
        <v>67</v>
      </c>
      <c r="J88" s="40" t="s">
        <v>72</v>
      </c>
      <c r="K88" s="40" t="s">
        <v>68</v>
      </c>
      <c r="L88" s="42">
        <v>0</v>
      </c>
      <c r="M88" s="42">
        <v>0</v>
      </c>
      <c r="N88" s="42">
        <v>0</v>
      </c>
      <c r="O88" s="35">
        <v>0</v>
      </c>
    </row>
    <row r="89" spans="1:15" ht="22.5" customHeight="1" x14ac:dyDescent="0.3">
      <c r="A89" s="67" t="s">
        <v>151</v>
      </c>
      <c r="B89" s="40"/>
      <c r="C89" s="40" t="s">
        <v>148</v>
      </c>
      <c r="D89" s="40" t="s">
        <v>152</v>
      </c>
      <c r="E89" s="40" t="s">
        <v>95</v>
      </c>
      <c r="F89" s="40" t="s">
        <v>70</v>
      </c>
      <c r="G89" s="40" t="s">
        <v>38</v>
      </c>
      <c r="H89" s="40" t="s">
        <v>67</v>
      </c>
      <c r="I89" s="40" t="s">
        <v>67</v>
      </c>
      <c r="J89" s="40" t="s">
        <v>72</v>
      </c>
      <c r="K89" s="40" t="s">
        <v>152</v>
      </c>
      <c r="L89" s="42">
        <v>0</v>
      </c>
      <c r="M89" s="42">
        <v>3367400</v>
      </c>
      <c r="N89" s="42">
        <v>0</v>
      </c>
      <c r="O89" s="35">
        <v>0</v>
      </c>
    </row>
    <row r="90" spans="1:15" ht="22.5" customHeight="1" x14ac:dyDescent="0.3">
      <c r="A90" s="67" t="s">
        <v>151</v>
      </c>
      <c r="B90" s="40"/>
      <c r="C90" s="40" t="s">
        <v>148</v>
      </c>
      <c r="D90" s="40" t="s">
        <v>68</v>
      </c>
      <c r="E90" s="40" t="s">
        <v>94</v>
      </c>
      <c r="F90" s="40" t="s">
        <v>70</v>
      </c>
      <c r="G90" s="40" t="s">
        <v>38</v>
      </c>
      <c r="H90" s="40" t="s">
        <v>67</v>
      </c>
      <c r="I90" s="40" t="s">
        <v>67</v>
      </c>
      <c r="J90" s="40" t="s">
        <v>72</v>
      </c>
      <c r="K90" s="40" t="s">
        <v>68</v>
      </c>
      <c r="L90" s="42">
        <f>350000+300000</f>
        <v>650000</v>
      </c>
      <c r="M90" s="42">
        <v>2286600</v>
      </c>
      <c r="N90" s="42">
        <v>1656400</v>
      </c>
      <c r="O90" s="35">
        <v>0</v>
      </c>
    </row>
    <row r="91" spans="1:15" ht="22.5" customHeight="1" x14ac:dyDescent="0.3">
      <c r="A91" s="67" t="s">
        <v>151</v>
      </c>
      <c r="B91" s="40"/>
      <c r="C91" s="40" t="s">
        <v>148</v>
      </c>
      <c r="D91" s="40" t="s">
        <v>153</v>
      </c>
      <c r="E91" s="40" t="s">
        <v>93</v>
      </c>
      <c r="F91" s="40" t="s">
        <v>70</v>
      </c>
      <c r="G91" s="40" t="s">
        <v>38</v>
      </c>
      <c r="H91" s="40" t="s">
        <v>67</v>
      </c>
      <c r="I91" s="40" t="s">
        <v>67</v>
      </c>
      <c r="J91" s="40" t="s">
        <v>72</v>
      </c>
      <c r="K91" s="40" t="s">
        <v>153</v>
      </c>
      <c r="L91" s="42">
        <v>0</v>
      </c>
      <c r="M91" s="42">
        <v>0</v>
      </c>
      <c r="N91" s="42">
        <v>0</v>
      </c>
      <c r="O91" s="35">
        <v>0</v>
      </c>
    </row>
    <row r="92" spans="1:15" ht="22.5" customHeight="1" x14ac:dyDescent="0.3">
      <c r="A92" s="67" t="s">
        <v>151</v>
      </c>
      <c r="B92" s="40"/>
      <c r="C92" s="40" t="s">
        <v>148</v>
      </c>
      <c r="D92" s="40" t="s">
        <v>68</v>
      </c>
      <c r="E92" s="40" t="s">
        <v>92</v>
      </c>
      <c r="F92" s="40" t="s">
        <v>70</v>
      </c>
      <c r="G92" s="40" t="s">
        <v>38</v>
      </c>
      <c r="H92" s="40" t="s">
        <v>67</v>
      </c>
      <c r="I92" s="40" t="s">
        <v>67</v>
      </c>
      <c r="J92" s="40" t="s">
        <v>72</v>
      </c>
      <c r="K92" s="40" t="s">
        <v>68</v>
      </c>
      <c r="L92" s="42">
        <v>19100</v>
      </c>
      <c r="M92" s="42">
        <v>36000</v>
      </c>
      <c r="N92" s="42">
        <v>36000</v>
      </c>
      <c r="O92" s="35">
        <v>0</v>
      </c>
    </row>
    <row r="93" spans="1:15" ht="22.5" customHeight="1" x14ac:dyDescent="0.3">
      <c r="A93" s="67" t="s">
        <v>151</v>
      </c>
      <c r="B93" s="40"/>
      <c r="C93" s="40" t="s">
        <v>148</v>
      </c>
      <c r="D93" s="40" t="s">
        <v>68</v>
      </c>
      <c r="E93" s="40" t="s">
        <v>91</v>
      </c>
      <c r="F93" s="40" t="s">
        <v>70</v>
      </c>
      <c r="G93" s="40" t="s">
        <v>38</v>
      </c>
      <c r="H93" s="40" t="s">
        <v>67</v>
      </c>
      <c r="I93" s="40" t="s">
        <v>67</v>
      </c>
      <c r="J93" s="40" t="s">
        <v>72</v>
      </c>
      <c r="K93" s="40" t="s">
        <v>68</v>
      </c>
      <c r="L93" s="42">
        <v>0</v>
      </c>
      <c r="M93" s="42">
        <v>0</v>
      </c>
      <c r="N93" s="42">
        <v>0</v>
      </c>
      <c r="O93" s="35">
        <v>0</v>
      </c>
    </row>
    <row r="94" spans="1:15" ht="22.5" customHeight="1" x14ac:dyDescent="0.3">
      <c r="A94" s="67" t="s">
        <v>151</v>
      </c>
      <c r="B94" s="40"/>
      <c r="C94" s="40" t="s">
        <v>148</v>
      </c>
      <c r="D94" s="40" t="s">
        <v>68</v>
      </c>
      <c r="E94" s="40" t="s">
        <v>90</v>
      </c>
      <c r="F94" s="40" t="s">
        <v>70</v>
      </c>
      <c r="G94" s="40" t="s">
        <v>38</v>
      </c>
      <c r="H94" s="40" t="s">
        <v>67</v>
      </c>
      <c r="I94" s="40" t="s">
        <v>67</v>
      </c>
      <c r="J94" s="40" t="s">
        <v>72</v>
      </c>
      <c r="K94" s="40" t="s">
        <v>68</v>
      </c>
      <c r="L94" s="42">
        <f>4850000-300000</f>
        <v>4550000</v>
      </c>
      <c r="M94" s="42">
        <v>6386800</v>
      </c>
      <c r="N94" s="42">
        <v>11164900</v>
      </c>
      <c r="O94" s="35">
        <v>0</v>
      </c>
    </row>
    <row r="95" spans="1:15" ht="22.5" customHeight="1" x14ac:dyDescent="0.3">
      <c r="A95" s="67" t="s">
        <v>151</v>
      </c>
      <c r="B95" s="40"/>
      <c r="C95" s="40" t="s">
        <v>148</v>
      </c>
      <c r="D95" s="40" t="s">
        <v>68</v>
      </c>
      <c r="E95" s="40" t="s">
        <v>257</v>
      </c>
      <c r="F95" s="40" t="s">
        <v>70</v>
      </c>
      <c r="G95" s="40" t="s">
        <v>38</v>
      </c>
      <c r="H95" s="40" t="s">
        <v>67</v>
      </c>
      <c r="I95" s="40" t="s">
        <v>67</v>
      </c>
      <c r="J95" s="40" t="s">
        <v>72</v>
      </c>
      <c r="K95" s="40" t="s">
        <v>68</v>
      </c>
      <c r="L95" s="42">
        <v>7152200</v>
      </c>
      <c r="M95" s="42">
        <v>0</v>
      </c>
      <c r="N95" s="42">
        <v>0</v>
      </c>
      <c r="O95" s="35">
        <v>0</v>
      </c>
    </row>
    <row r="96" spans="1:15" ht="37.5" customHeight="1" x14ac:dyDescent="0.3">
      <c r="A96" s="67" t="s">
        <v>151</v>
      </c>
      <c r="B96" s="40"/>
      <c r="C96" s="40" t="s">
        <v>148</v>
      </c>
      <c r="D96" s="40" t="s">
        <v>68</v>
      </c>
      <c r="E96" s="40" t="s">
        <v>69</v>
      </c>
      <c r="F96" s="40" t="s">
        <v>70</v>
      </c>
      <c r="G96" s="40" t="s">
        <v>37</v>
      </c>
      <c r="H96" s="40" t="s">
        <v>67</v>
      </c>
      <c r="I96" s="40" t="s">
        <v>67</v>
      </c>
      <c r="J96" s="40" t="s">
        <v>72</v>
      </c>
      <c r="K96" s="40" t="s">
        <v>68</v>
      </c>
      <c r="L96" s="42">
        <f>46847400+9832200</f>
        <v>56679600</v>
      </c>
      <c r="M96" s="42">
        <v>64065400</v>
      </c>
      <c r="N96" s="42">
        <v>89298400</v>
      </c>
      <c r="O96" s="35">
        <v>0</v>
      </c>
    </row>
    <row r="97" spans="1:15" ht="37.5" customHeight="1" x14ac:dyDescent="0.3">
      <c r="A97" s="67" t="s">
        <v>151</v>
      </c>
      <c r="B97" s="40"/>
      <c r="C97" s="40" t="s">
        <v>148</v>
      </c>
      <c r="D97" s="40" t="s">
        <v>68</v>
      </c>
      <c r="E97" s="40" t="s">
        <v>69</v>
      </c>
      <c r="F97" s="40" t="s">
        <v>70</v>
      </c>
      <c r="G97" s="40" t="s">
        <v>35</v>
      </c>
      <c r="H97" s="40" t="s">
        <v>67</v>
      </c>
      <c r="I97" s="40" t="s">
        <v>67</v>
      </c>
      <c r="J97" s="40" t="s">
        <v>72</v>
      </c>
      <c r="K97" s="40" t="s">
        <v>68</v>
      </c>
      <c r="L97" s="42">
        <f>2463300+571615.81-425413</f>
        <v>2609502.81</v>
      </c>
      <c r="M97" s="42">
        <v>2463300</v>
      </c>
      <c r="N97" s="42">
        <v>2463300</v>
      </c>
      <c r="O97" s="35">
        <v>0</v>
      </c>
    </row>
    <row r="98" spans="1:15" ht="37.5" customHeight="1" x14ac:dyDescent="0.3">
      <c r="A98" s="67" t="s">
        <v>149</v>
      </c>
      <c r="B98" s="43" t="s">
        <v>255</v>
      </c>
      <c r="C98" s="40" t="s">
        <v>150</v>
      </c>
      <c r="D98" s="40" t="s">
        <v>68</v>
      </c>
      <c r="E98" s="40" t="s">
        <v>69</v>
      </c>
      <c r="F98" s="40" t="s">
        <v>70</v>
      </c>
      <c r="G98" s="40" t="s">
        <v>71</v>
      </c>
      <c r="H98" s="40" t="s">
        <v>67</v>
      </c>
      <c r="I98" s="40" t="s">
        <v>67</v>
      </c>
      <c r="J98" s="40" t="s">
        <v>72</v>
      </c>
      <c r="K98" s="40" t="s">
        <v>68</v>
      </c>
      <c r="L98" s="42">
        <f>L99</f>
        <v>9022000</v>
      </c>
      <c r="M98" s="42">
        <f>M99</f>
        <v>5407400</v>
      </c>
      <c r="N98" s="42">
        <f>N99</f>
        <v>5407400</v>
      </c>
      <c r="O98" s="35">
        <v>0</v>
      </c>
    </row>
    <row r="99" spans="1:15" ht="37.5" customHeight="1" x14ac:dyDescent="0.3">
      <c r="A99" s="67" t="s">
        <v>149</v>
      </c>
      <c r="B99" s="43"/>
      <c r="C99" s="40" t="s">
        <v>150</v>
      </c>
      <c r="D99" s="40" t="s">
        <v>68</v>
      </c>
      <c r="E99" s="40" t="s">
        <v>69</v>
      </c>
      <c r="F99" s="40" t="s">
        <v>70</v>
      </c>
      <c r="G99" s="40" t="s">
        <v>37</v>
      </c>
      <c r="H99" s="40" t="s">
        <v>67</v>
      </c>
      <c r="I99" s="40" t="s">
        <v>67</v>
      </c>
      <c r="J99" s="40" t="s">
        <v>72</v>
      </c>
      <c r="K99" s="40" t="s">
        <v>68</v>
      </c>
      <c r="L99" s="42">
        <v>9022000</v>
      </c>
      <c r="M99" s="42">
        <v>5407400</v>
      </c>
      <c r="N99" s="42">
        <v>5407400</v>
      </c>
      <c r="O99" s="35">
        <v>0</v>
      </c>
    </row>
    <row r="100" spans="1:15" ht="37.5" customHeight="1" x14ac:dyDescent="0.3">
      <c r="A100" s="65" t="s">
        <v>62</v>
      </c>
      <c r="B100" s="39" t="s">
        <v>63</v>
      </c>
      <c r="C100" s="39" t="s">
        <v>64</v>
      </c>
      <c r="D100" s="44" t="s">
        <v>68</v>
      </c>
      <c r="E100" s="44" t="s">
        <v>69</v>
      </c>
      <c r="F100" s="44" t="s">
        <v>70</v>
      </c>
      <c r="G100" s="44" t="s">
        <v>71</v>
      </c>
      <c r="H100" s="44" t="s">
        <v>67</v>
      </c>
      <c r="I100" s="44" t="s">
        <v>64</v>
      </c>
      <c r="J100" s="44" t="s">
        <v>72</v>
      </c>
      <c r="K100" s="44" t="s">
        <v>68</v>
      </c>
      <c r="L100" s="49">
        <f>L101+L102</f>
        <v>-1000000</v>
      </c>
      <c r="M100" s="49">
        <f t="shared" ref="M100:N100" si="16">M101+M102</f>
        <v>-1000000</v>
      </c>
      <c r="N100" s="49">
        <f t="shared" si="16"/>
        <v>-1000000</v>
      </c>
      <c r="O100" s="45">
        <v>0</v>
      </c>
    </row>
    <row r="101" spans="1:15" ht="37.5" customHeight="1" x14ac:dyDescent="0.3">
      <c r="A101" s="70" t="s">
        <v>155</v>
      </c>
      <c r="B101" s="38" t="s">
        <v>154</v>
      </c>
      <c r="C101" s="38" t="s">
        <v>156</v>
      </c>
      <c r="D101" s="40" t="s">
        <v>68</v>
      </c>
      <c r="E101" s="40" t="s">
        <v>69</v>
      </c>
      <c r="F101" s="40" t="s">
        <v>70</v>
      </c>
      <c r="G101" s="40" t="s">
        <v>35</v>
      </c>
      <c r="H101" s="40" t="s">
        <v>67</v>
      </c>
      <c r="I101" s="40" t="s">
        <v>156</v>
      </c>
      <c r="J101" s="40" t="s">
        <v>72</v>
      </c>
      <c r="K101" s="40" t="s">
        <v>68</v>
      </c>
      <c r="L101" s="50">
        <v>-400000</v>
      </c>
      <c r="M101" s="50">
        <v>-400000</v>
      </c>
      <c r="N101" s="50">
        <v>-400000</v>
      </c>
      <c r="O101" s="35">
        <v>0</v>
      </c>
    </row>
    <row r="102" spans="1:15" ht="37.5" customHeight="1" x14ac:dyDescent="0.3">
      <c r="A102" s="70" t="s">
        <v>158</v>
      </c>
      <c r="B102" s="38" t="s">
        <v>157</v>
      </c>
      <c r="C102" s="38" t="s">
        <v>156</v>
      </c>
      <c r="D102" s="40" t="s">
        <v>68</v>
      </c>
      <c r="E102" s="40" t="s">
        <v>69</v>
      </c>
      <c r="F102" s="40" t="s">
        <v>70</v>
      </c>
      <c r="G102" s="40" t="s">
        <v>35</v>
      </c>
      <c r="H102" s="40" t="s">
        <v>67</v>
      </c>
      <c r="I102" s="40" t="s">
        <v>156</v>
      </c>
      <c r="J102" s="40" t="s">
        <v>72</v>
      </c>
      <c r="K102" s="40" t="s">
        <v>68</v>
      </c>
      <c r="L102" s="50">
        <v>-600000</v>
      </c>
      <c r="M102" s="50">
        <v>-600000</v>
      </c>
      <c r="N102" s="50">
        <v>-600000</v>
      </c>
      <c r="O102" s="35">
        <v>0</v>
      </c>
    </row>
    <row r="103" spans="1:15" ht="37.5" customHeight="1" x14ac:dyDescent="0.3">
      <c r="A103" s="65" t="s">
        <v>159</v>
      </c>
      <c r="B103" s="39" t="s">
        <v>160</v>
      </c>
      <c r="C103" s="39" t="s">
        <v>67</v>
      </c>
      <c r="D103" s="44" t="s">
        <v>68</v>
      </c>
      <c r="E103" s="44" t="s">
        <v>69</v>
      </c>
      <c r="F103" s="44" t="s">
        <v>70</v>
      </c>
      <c r="G103" s="44" t="s">
        <v>71</v>
      </c>
      <c r="H103" s="44" t="s">
        <v>67</v>
      </c>
      <c r="I103" s="44" t="s">
        <v>67</v>
      </c>
      <c r="J103" s="44" t="s">
        <v>72</v>
      </c>
      <c r="K103" s="44" t="s">
        <v>68</v>
      </c>
      <c r="L103" s="49">
        <v>0</v>
      </c>
      <c r="M103" s="49">
        <v>0</v>
      </c>
      <c r="N103" s="49">
        <v>0</v>
      </c>
      <c r="O103" s="45">
        <v>0</v>
      </c>
    </row>
    <row r="104" spans="1:15" ht="37.5" customHeight="1" x14ac:dyDescent="0.3">
      <c r="A104" s="65" t="s">
        <v>161</v>
      </c>
      <c r="B104" s="39" t="s">
        <v>0</v>
      </c>
      <c r="C104" s="39" t="s">
        <v>162</v>
      </c>
      <c r="D104" s="40" t="s">
        <v>68</v>
      </c>
      <c r="E104" s="40" t="s">
        <v>69</v>
      </c>
      <c r="F104" s="40" t="s">
        <v>70</v>
      </c>
      <c r="G104" s="40" t="s">
        <v>35</v>
      </c>
      <c r="H104" s="40" t="s">
        <v>67</v>
      </c>
      <c r="I104" s="40" t="s">
        <v>162</v>
      </c>
      <c r="J104" s="40" t="s">
        <v>72</v>
      </c>
      <c r="K104" s="40" t="s">
        <v>68</v>
      </c>
      <c r="L104" s="50">
        <v>0</v>
      </c>
      <c r="M104" s="50">
        <v>0</v>
      </c>
      <c r="N104" s="50">
        <v>0</v>
      </c>
      <c r="O104" s="35">
        <v>0</v>
      </c>
    </row>
  </sheetData>
  <mergeCells count="27">
    <mergeCell ref="O24:O25"/>
    <mergeCell ref="I23:I25"/>
    <mergeCell ref="H23:H25"/>
    <mergeCell ref="G23:G25"/>
    <mergeCell ref="F23:F25"/>
    <mergeCell ref="D23:D25"/>
    <mergeCell ref="E23:E25"/>
    <mergeCell ref="J23:J25"/>
    <mergeCell ref="N8:O8"/>
    <mergeCell ref="B14:J14"/>
    <mergeCell ref="B16:L16"/>
    <mergeCell ref="O12:O13"/>
    <mergeCell ref="A11:N11"/>
    <mergeCell ref="A12:N12"/>
    <mergeCell ref="L23:O23"/>
    <mergeCell ref="B19:L19"/>
    <mergeCell ref="A22:O22"/>
    <mergeCell ref="A23:A25"/>
    <mergeCell ref="B23:B25"/>
    <mergeCell ref="C23:C25"/>
    <mergeCell ref="K23:K25"/>
    <mergeCell ref="M7:N7"/>
    <mergeCell ref="M2:N2"/>
    <mergeCell ref="M3:N3"/>
    <mergeCell ref="M4:N4"/>
    <mergeCell ref="M5:N5"/>
    <mergeCell ref="M6:N6"/>
  </mergeCells>
  <pageMargins left="0.59055118110236227" right="0.51181102362204722" top="0.78740157480314965" bottom="0.31496062992125984" header="0.19685039370078741" footer="0.19685039370078741"/>
  <pageSetup paperSize="9" scale="6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B39"/>
  <sheetViews>
    <sheetView tabSelected="1" view="pageBreakPreview" topLeftCell="A4" zoomScale="130" zoomScaleNormal="100" zoomScaleSheetLayoutView="130" workbookViewId="0">
      <selection activeCell="CX14" sqref="CX14"/>
    </sheetView>
  </sheetViews>
  <sheetFormatPr defaultRowHeight="10.15" customHeight="1" x14ac:dyDescent="0.25"/>
  <cols>
    <col min="1" max="6" width="0.85546875" customWidth="1"/>
    <col min="7" max="7" width="0.7109375" customWidth="1"/>
    <col min="8" max="8" width="0.85546875" hidden="1" customWidth="1"/>
    <col min="9" max="20" width="0.85546875" customWidth="1"/>
    <col min="21" max="21" width="2.7109375" customWidth="1"/>
    <col min="22" max="59" width="0.85546875" customWidth="1"/>
    <col min="60" max="60" width="18.42578125" customWidth="1"/>
    <col min="61" max="99" width="0.85546875" customWidth="1"/>
    <col min="100" max="100" width="8.7109375" customWidth="1"/>
    <col min="101" max="101" width="9.85546875" customWidth="1"/>
    <col min="102" max="104" width="11.7109375" customWidth="1"/>
    <col min="105" max="105" width="10.7109375" customWidth="1"/>
    <col min="106" max="106" width="17.42578125" customWidth="1"/>
  </cols>
  <sheetData>
    <row r="1" spans="1:106" ht="13.5" customHeight="1" x14ac:dyDescent="0.25">
      <c r="B1" s="108" t="s">
        <v>163</v>
      </c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8"/>
      <c r="AB1" s="108"/>
      <c r="AC1" s="108"/>
      <c r="AD1" s="108"/>
      <c r="AE1" s="108"/>
      <c r="AF1" s="108"/>
      <c r="AG1" s="108"/>
      <c r="AH1" s="108"/>
      <c r="AI1" s="108"/>
      <c r="AJ1" s="108"/>
      <c r="AK1" s="108"/>
      <c r="AL1" s="108"/>
      <c r="AM1" s="108"/>
      <c r="AN1" s="108"/>
      <c r="AO1" s="108"/>
      <c r="AP1" s="108"/>
      <c r="AQ1" s="108"/>
      <c r="AR1" s="108"/>
      <c r="AS1" s="108"/>
      <c r="AT1" s="108"/>
      <c r="AU1" s="108"/>
      <c r="AV1" s="108"/>
      <c r="AW1" s="108"/>
      <c r="AX1" s="108"/>
      <c r="AY1" s="108"/>
      <c r="AZ1" s="108"/>
      <c r="BA1" s="108"/>
      <c r="BB1" s="108"/>
      <c r="BC1" s="108"/>
      <c r="BD1" s="108"/>
      <c r="BE1" s="108"/>
      <c r="BF1" s="108"/>
      <c r="BG1" s="108"/>
      <c r="BH1" s="108"/>
      <c r="BI1" s="108"/>
      <c r="BJ1" s="108"/>
      <c r="BK1" s="108"/>
      <c r="BL1" s="108"/>
      <c r="BM1" s="108"/>
      <c r="BN1" s="108"/>
      <c r="BO1" s="108"/>
      <c r="BP1" s="108"/>
      <c r="BQ1" s="108"/>
      <c r="BR1" s="108"/>
      <c r="BS1" s="108"/>
      <c r="BT1" s="108"/>
      <c r="BU1" s="108"/>
      <c r="BV1" s="108"/>
      <c r="BW1" s="108"/>
      <c r="BX1" s="108"/>
      <c r="BY1" s="108"/>
      <c r="BZ1" s="108"/>
      <c r="CA1" s="108"/>
      <c r="CB1" s="108"/>
      <c r="CC1" s="108"/>
      <c r="CD1" s="108"/>
      <c r="CE1" s="108"/>
      <c r="CF1" s="108"/>
      <c r="CG1" s="108"/>
      <c r="CH1" s="108"/>
      <c r="CI1" s="108"/>
      <c r="CJ1" s="108"/>
      <c r="CK1" s="108"/>
      <c r="CL1" s="108"/>
      <c r="CM1" s="108"/>
      <c r="CN1" s="108"/>
      <c r="CO1" s="108"/>
      <c r="CP1" s="108"/>
      <c r="CQ1" s="108"/>
      <c r="CR1" s="108"/>
      <c r="CS1" s="108"/>
      <c r="CT1" s="108"/>
      <c r="CU1" s="108"/>
      <c r="CV1" s="108"/>
      <c r="CW1" s="108"/>
      <c r="CX1" s="108"/>
      <c r="CY1" s="108"/>
      <c r="CZ1" s="108"/>
      <c r="DA1" s="108"/>
    </row>
    <row r="2" spans="1:106" ht="11.25" customHeight="1" x14ac:dyDescent="0.25">
      <c r="A2" s="109" t="s">
        <v>164</v>
      </c>
      <c r="B2" s="109"/>
      <c r="C2" s="109"/>
      <c r="D2" s="109"/>
      <c r="E2" s="109"/>
      <c r="F2" s="109"/>
      <c r="G2" s="109"/>
      <c r="H2" s="110"/>
      <c r="I2" s="115" t="s">
        <v>19</v>
      </c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115"/>
      <c r="X2" s="115"/>
      <c r="Y2" s="115"/>
      <c r="Z2" s="115"/>
      <c r="AA2" s="115"/>
      <c r="AB2" s="115"/>
      <c r="AC2" s="115"/>
      <c r="AD2" s="115"/>
      <c r="AE2" s="115"/>
      <c r="AF2" s="115"/>
      <c r="AG2" s="115"/>
      <c r="AH2" s="115"/>
      <c r="AI2" s="115"/>
      <c r="AJ2" s="115"/>
      <c r="AK2" s="115"/>
      <c r="AL2" s="115"/>
      <c r="AM2" s="115"/>
      <c r="AN2" s="115"/>
      <c r="AO2" s="115"/>
      <c r="AP2" s="115"/>
      <c r="AQ2" s="115"/>
      <c r="AR2" s="115"/>
      <c r="AS2" s="115"/>
      <c r="AT2" s="115"/>
      <c r="AU2" s="115"/>
      <c r="AV2" s="115"/>
      <c r="AW2" s="115"/>
      <c r="AX2" s="115"/>
      <c r="AY2" s="115"/>
      <c r="AZ2" s="115"/>
      <c r="BA2" s="115"/>
      <c r="BB2" s="115"/>
      <c r="BC2" s="115"/>
      <c r="BD2" s="115"/>
      <c r="BE2" s="115"/>
      <c r="BF2" s="115"/>
      <c r="BG2" s="115"/>
      <c r="BH2" s="115"/>
      <c r="BI2" s="115"/>
      <c r="BJ2" s="115"/>
      <c r="BK2" s="115"/>
      <c r="BL2" s="115"/>
      <c r="BM2" s="115"/>
      <c r="BN2" s="115"/>
      <c r="BO2" s="115"/>
      <c r="BP2" s="115"/>
      <c r="BQ2" s="115"/>
      <c r="BR2" s="115"/>
      <c r="BS2" s="115"/>
      <c r="BT2" s="115"/>
      <c r="BU2" s="115"/>
      <c r="BV2" s="115"/>
      <c r="BW2" s="115"/>
      <c r="BX2" s="115"/>
      <c r="BY2" s="115"/>
      <c r="BZ2" s="115"/>
      <c r="CA2" s="115"/>
      <c r="CB2" s="115"/>
      <c r="CC2" s="115"/>
      <c r="CD2" s="115"/>
      <c r="CE2" s="115"/>
      <c r="CF2" s="115"/>
      <c r="CG2" s="115"/>
      <c r="CH2" s="115"/>
      <c r="CI2" s="115"/>
      <c r="CJ2" s="115"/>
      <c r="CK2" s="115"/>
      <c r="CL2" s="115"/>
      <c r="CM2" s="116"/>
      <c r="CN2" s="121" t="s">
        <v>165</v>
      </c>
      <c r="CO2" s="109"/>
      <c r="CP2" s="109"/>
      <c r="CQ2" s="109"/>
      <c r="CR2" s="109"/>
      <c r="CS2" s="109"/>
      <c r="CT2" s="109"/>
      <c r="CU2" s="110"/>
      <c r="CV2" s="121" t="s">
        <v>166</v>
      </c>
      <c r="CW2" s="121" t="s">
        <v>167</v>
      </c>
      <c r="CX2" s="124" t="s">
        <v>29</v>
      </c>
      <c r="CY2" s="125"/>
      <c r="CZ2" s="125"/>
      <c r="DA2" s="126"/>
    </row>
    <row r="3" spans="1:106" ht="11.25" customHeight="1" x14ac:dyDescent="0.25">
      <c r="A3" s="111"/>
      <c r="B3" s="111"/>
      <c r="C3" s="111"/>
      <c r="D3" s="111"/>
      <c r="E3" s="111"/>
      <c r="F3" s="111"/>
      <c r="G3" s="111"/>
      <c r="H3" s="112"/>
      <c r="I3" s="117"/>
      <c r="J3" s="117"/>
      <c r="K3" s="117"/>
      <c r="L3" s="117"/>
      <c r="M3" s="117"/>
      <c r="N3" s="117"/>
      <c r="O3" s="117"/>
      <c r="P3" s="117"/>
      <c r="Q3" s="117"/>
      <c r="R3" s="117"/>
      <c r="S3" s="117"/>
      <c r="T3" s="117"/>
      <c r="U3" s="117"/>
      <c r="V3" s="117"/>
      <c r="W3" s="117"/>
      <c r="X3" s="117"/>
      <c r="Y3" s="117"/>
      <c r="Z3" s="117"/>
      <c r="AA3" s="117"/>
      <c r="AB3" s="117"/>
      <c r="AC3" s="117"/>
      <c r="AD3" s="117"/>
      <c r="AE3" s="117"/>
      <c r="AF3" s="117"/>
      <c r="AG3" s="117"/>
      <c r="AH3" s="117"/>
      <c r="AI3" s="117"/>
      <c r="AJ3" s="117"/>
      <c r="AK3" s="117"/>
      <c r="AL3" s="117"/>
      <c r="AM3" s="117"/>
      <c r="AN3" s="117"/>
      <c r="AO3" s="117"/>
      <c r="AP3" s="117"/>
      <c r="AQ3" s="117"/>
      <c r="AR3" s="117"/>
      <c r="AS3" s="117"/>
      <c r="AT3" s="117"/>
      <c r="AU3" s="117"/>
      <c r="AV3" s="117"/>
      <c r="AW3" s="117"/>
      <c r="AX3" s="117"/>
      <c r="AY3" s="117"/>
      <c r="AZ3" s="117"/>
      <c r="BA3" s="117"/>
      <c r="BB3" s="117"/>
      <c r="BC3" s="117"/>
      <c r="BD3" s="117"/>
      <c r="BE3" s="117"/>
      <c r="BF3" s="117"/>
      <c r="BG3" s="117"/>
      <c r="BH3" s="117"/>
      <c r="BI3" s="117"/>
      <c r="BJ3" s="117"/>
      <c r="BK3" s="117"/>
      <c r="BL3" s="117"/>
      <c r="BM3" s="117"/>
      <c r="BN3" s="117"/>
      <c r="BO3" s="117"/>
      <c r="BP3" s="117"/>
      <c r="BQ3" s="117"/>
      <c r="BR3" s="117"/>
      <c r="BS3" s="117"/>
      <c r="BT3" s="117"/>
      <c r="BU3" s="117"/>
      <c r="BV3" s="117"/>
      <c r="BW3" s="117"/>
      <c r="BX3" s="117"/>
      <c r="BY3" s="117"/>
      <c r="BZ3" s="117"/>
      <c r="CA3" s="117"/>
      <c r="CB3" s="117"/>
      <c r="CC3" s="117"/>
      <c r="CD3" s="117"/>
      <c r="CE3" s="117"/>
      <c r="CF3" s="117"/>
      <c r="CG3" s="117"/>
      <c r="CH3" s="117"/>
      <c r="CI3" s="117"/>
      <c r="CJ3" s="117"/>
      <c r="CK3" s="117"/>
      <c r="CL3" s="117"/>
      <c r="CM3" s="118"/>
      <c r="CN3" s="122"/>
      <c r="CO3" s="111"/>
      <c r="CP3" s="111"/>
      <c r="CQ3" s="111"/>
      <c r="CR3" s="111"/>
      <c r="CS3" s="111"/>
      <c r="CT3" s="111"/>
      <c r="CU3" s="112"/>
      <c r="CV3" s="122"/>
      <c r="CW3" s="122"/>
      <c r="CX3" s="11" t="s">
        <v>56</v>
      </c>
      <c r="CY3" s="11" t="s">
        <v>57</v>
      </c>
      <c r="CZ3" s="11" t="s">
        <v>249</v>
      </c>
      <c r="DA3" s="127" t="s">
        <v>30</v>
      </c>
    </row>
    <row r="4" spans="1:106" ht="35.25" customHeight="1" x14ac:dyDescent="0.25">
      <c r="A4" s="113"/>
      <c r="B4" s="113"/>
      <c r="C4" s="113"/>
      <c r="D4" s="113"/>
      <c r="E4" s="113"/>
      <c r="F4" s="113"/>
      <c r="G4" s="113"/>
      <c r="H4" s="114"/>
      <c r="I4" s="119"/>
      <c r="J4" s="119"/>
      <c r="K4" s="119"/>
      <c r="L4" s="119"/>
      <c r="M4" s="119"/>
      <c r="N4" s="119"/>
      <c r="O4" s="119"/>
      <c r="P4" s="119"/>
      <c r="Q4" s="119"/>
      <c r="R4" s="119"/>
      <c r="S4" s="119"/>
      <c r="T4" s="119"/>
      <c r="U4" s="119"/>
      <c r="V4" s="119"/>
      <c r="W4" s="119"/>
      <c r="X4" s="119"/>
      <c r="Y4" s="119"/>
      <c r="Z4" s="119"/>
      <c r="AA4" s="119"/>
      <c r="AB4" s="119"/>
      <c r="AC4" s="119"/>
      <c r="AD4" s="119"/>
      <c r="AE4" s="119"/>
      <c r="AF4" s="119"/>
      <c r="AG4" s="119"/>
      <c r="AH4" s="119"/>
      <c r="AI4" s="119"/>
      <c r="AJ4" s="119"/>
      <c r="AK4" s="119"/>
      <c r="AL4" s="119"/>
      <c r="AM4" s="119"/>
      <c r="AN4" s="119"/>
      <c r="AO4" s="119"/>
      <c r="AP4" s="119"/>
      <c r="AQ4" s="119"/>
      <c r="AR4" s="119"/>
      <c r="AS4" s="119"/>
      <c r="AT4" s="119"/>
      <c r="AU4" s="119"/>
      <c r="AV4" s="119"/>
      <c r="AW4" s="119"/>
      <c r="AX4" s="119"/>
      <c r="AY4" s="119"/>
      <c r="AZ4" s="119"/>
      <c r="BA4" s="119"/>
      <c r="BB4" s="119"/>
      <c r="BC4" s="119"/>
      <c r="BD4" s="119"/>
      <c r="BE4" s="119"/>
      <c r="BF4" s="119"/>
      <c r="BG4" s="119"/>
      <c r="BH4" s="119"/>
      <c r="BI4" s="119"/>
      <c r="BJ4" s="119"/>
      <c r="BK4" s="119"/>
      <c r="BL4" s="119"/>
      <c r="BM4" s="119"/>
      <c r="BN4" s="119"/>
      <c r="BO4" s="119"/>
      <c r="BP4" s="119"/>
      <c r="BQ4" s="119"/>
      <c r="BR4" s="119"/>
      <c r="BS4" s="119"/>
      <c r="BT4" s="119"/>
      <c r="BU4" s="119"/>
      <c r="BV4" s="119"/>
      <c r="BW4" s="119"/>
      <c r="BX4" s="119"/>
      <c r="BY4" s="119"/>
      <c r="BZ4" s="119"/>
      <c r="CA4" s="119"/>
      <c r="CB4" s="119"/>
      <c r="CC4" s="119"/>
      <c r="CD4" s="119"/>
      <c r="CE4" s="119"/>
      <c r="CF4" s="119"/>
      <c r="CG4" s="119"/>
      <c r="CH4" s="119"/>
      <c r="CI4" s="119"/>
      <c r="CJ4" s="119"/>
      <c r="CK4" s="119"/>
      <c r="CL4" s="119"/>
      <c r="CM4" s="120"/>
      <c r="CN4" s="123"/>
      <c r="CO4" s="113"/>
      <c r="CP4" s="113"/>
      <c r="CQ4" s="113"/>
      <c r="CR4" s="113"/>
      <c r="CS4" s="113"/>
      <c r="CT4" s="113"/>
      <c r="CU4" s="114"/>
      <c r="CV4" s="123"/>
      <c r="CW4" s="123"/>
      <c r="CX4" s="4" t="s">
        <v>168</v>
      </c>
      <c r="CY4" s="12" t="s">
        <v>169</v>
      </c>
      <c r="CZ4" s="12" t="s">
        <v>170</v>
      </c>
      <c r="DA4" s="128"/>
    </row>
    <row r="5" spans="1:106" ht="11.25" customHeight="1" thickBot="1" x14ac:dyDescent="0.3">
      <c r="A5" s="94" t="s">
        <v>34</v>
      </c>
      <c r="B5" s="94"/>
      <c r="C5" s="94"/>
      <c r="D5" s="94"/>
      <c r="E5" s="94"/>
      <c r="F5" s="94"/>
      <c r="G5" s="94"/>
      <c r="H5" s="95"/>
      <c r="I5" s="94" t="s">
        <v>35</v>
      </c>
      <c r="J5" s="94"/>
      <c r="K5" s="94"/>
      <c r="L5" s="94"/>
      <c r="M5" s="94"/>
      <c r="N5" s="94"/>
      <c r="O5" s="94"/>
      <c r="P5" s="94"/>
      <c r="Q5" s="94"/>
      <c r="R5" s="94"/>
      <c r="S5" s="94"/>
      <c r="T5" s="94"/>
      <c r="U5" s="94"/>
      <c r="V5" s="94"/>
      <c r="W5" s="94"/>
      <c r="X5" s="94"/>
      <c r="Y5" s="94"/>
      <c r="Z5" s="94"/>
      <c r="AA5" s="94"/>
      <c r="AB5" s="94"/>
      <c r="AC5" s="94"/>
      <c r="AD5" s="94"/>
      <c r="AE5" s="94"/>
      <c r="AF5" s="94"/>
      <c r="AG5" s="94"/>
      <c r="AH5" s="94"/>
      <c r="AI5" s="94"/>
      <c r="AJ5" s="94"/>
      <c r="AK5" s="94"/>
      <c r="AL5" s="94"/>
      <c r="AM5" s="94"/>
      <c r="AN5" s="94"/>
      <c r="AO5" s="94"/>
      <c r="AP5" s="94"/>
      <c r="AQ5" s="94"/>
      <c r="AR5" s="94"/>
      <c r="AS5" s="94"/>
      <c r="AT5" s="94"/>
      <c r="AU5" s="94"/>
      <c r="AV5" s="94"/>
      <c r="AW5" s="94"/>
      <c r="AX5" s="94"/>
      <c r="AY5" s="94"/>
      <c r="AZ5" s="94"/>
      <c r="BA5" s="94"/>
      <c r="BB5" s="94"/>
      <c r="BC5" s="94"/>
      <c r="BD5" s="94"/>
      <c r="BE5" s="94"/>
      <c r="BF5" s="94"/>
      <c r="BG5" s="94"/>
      <c r="BH5" s="94"/>
      <c r="BI5" s="94"/>
      <c r="BJ5" s="94"/>
      <c r="BK5" s="94"/>
      <c r="BL5" s="94"/>
      <c r="BM5" s="94"/>
      <c r="BN5" s="94"/>
      <c r="BO5" s="94"/>
      <c r="BP5" s="94"/>
      <c r="BQ5" s="94"/>
      <c r="BR5" s="94"/>
      <c r="BS5" s="94"/>
      <c r="BT5" s="94"/>
      <c r="BU5" s="94"/>
      <c r="BV5" s="94"/>
      <c r="BW5" s="94"/>
      <c r="BX5" s="94"/>
      <c r="BY5" s="94"/>
      <c r="BZ5" s="94"/>
      <c r="CA5" s="94"/>
      <c r="CB5" s="94"/>
      <c r="CC5" s="94"/>
      <c r="CD5" s="94"/>
      <c r="CE5" s="94"/>
      <c r="CF5" s="94"/>
      <c r="CG5" s="94"/>
      <c r="CH5" s="94"/>
      <c r="CI5" s="94"/>
      <c r="CJ5" s="94"/>
      <c r="CK5" s="94"/>
      <c r="CL5" s="94"/>
      <c r="CM5" s="95"/>
      <c r="CN5" s="105" t="s">
        <v>36</v>
      </c>
      <c r="CO5" s="106"/>
      <c r="CP5" s="106"/>
      <c r="CQ5" s="106"/>
      <c r="CR5" s="106"/>
      <c r="CS5" s="106"/>
      <c r="CT5" s="106"/>
      <c r="CU5" s="107"/>
      <c r="CV5" s="13" t="s">
        <v>37</v>
      </c>
      <c r="CW5" s="13" t="s">
        <v>171</v>
      </c>
      <c r="CX5" s="13" t="s">
        <v>38</v>
      </c>
      <c r="CY5" s="13" t="s">
        <v>39</v>
      </c>
      <c r="CZ5" s="13" t="s">
        <v>40</v>
      </c>
      <c r="DA5" s="14" t="s">
        <v>41</v>
      </c>
    </row>
    <row r="6" spans="1:106" ht="12.75" customHeight="1" x14ac:dyDescent="0.25">
      <c r="A6" s="96">
        <v>1</v>
      </c>
      <c r="B6" s="96"/>
      <c r="C6" s="96"/>
      <c r="D6" s="96"/>
      <c r="E6" s="96"/>
      <c r="F6" s="96"/>
      <c r="G6" s="96"/>
      <c r="H6" s="97"/>
      <c r="I6" s="98" t="s">
        <v>172</v>
      </c>
      <c r="J6" s="99"/>
      <c r="K6" s="99"/>
      <c r="L6" s="99"/>
      <c r="M6" s="99"/>
      <c r="N6" s="99"/>
      <c r="O6" s="99"/>
      <c r="P6" s="99"/>
      <c r="Q6" s="99"/>
      <c r="R6" s="99"/>
      <c r="S6" s="99"/>
      <c r="T6" s="99"/>
      <c r="U6" s="99"/>
      <c r="V6" s="99"/>
      <c r="W6" s="99"/>
      <c r="X6" s="99"/>
      <c r="Y6" s="99"/>
      <c r="Z6" s="99"/>
      <c r="AA6" s="99"/>
      <c r="AB6" s="99"/>
      <c r="AC6" s="99"/>
      <c r="AD6" s="99"/>
      <c r="AE6" s="99"/>
      <c r="AF6" s="99"/>
      <c r="AG6" s="99"/>
      <c r="AH6" s="99"/>
      <c r="AI6" s="99"/>
      <c r="AJ6" s="99"/>
      <c r="AK6" s="99"/>
      <c r="AL6" s="99"/>
      <c r="AM6" s="99"/>
      <c r="AN6" s="99"/>
      <c r="AO6" s="99"/>
      <c r="AP6" s="99"/>
      <c r="AQ6" s="99"/>
      <c r="AR6" s="99"/>
      <c r="AS6" s="99"/>
      <c r="AT6" s="99"/>
      <c r="AU6" s="99"/>
      <c r="AV6" s="99"/>
      <c r="AW6" s="99"/>
      <c r="AX6" s="99"/>
      <c r="AY6" s="99"/>
      <c r="AZ6" s="99"/>
      <c r="BA6" s="99"/>
      <c r="BB6" s="99"/>
      <c r="BC6" s="99"/>
      <c r="BD6" s="99"/>
      <c r="BE6" s="99"/>
      <c r="BF6" s="99"/>
      <c r="BG6" s="99"/>
      <c r="BH6" s="99"/>
      <c r="BI6" s="99"/>
      <c r="BJ6" s="99"/>
      <c r="BK6" s="99"/>
      <c r="BL6" s="99"/>
      <c r="BM6" s="99"/>
      <c r="BN6" s="99"/>
      <c r="BO6" s="99"/>
      <c r="BP6" s="99"/>
      <c r="BQ6" s="99"/>
      <c r="BR6" s="99"/>
      <c r="BS6" s="99"/>
      <c r="BT6" s="99"/>
      <c r="BU6" s="99"/>
      <c r="BV6" s="99"/>
      <c r="BW6" s="99"/>
      <c r="BX6" s="99"/>
      <c r="BY6" s="99"/>
      <c r="BZ6" s="99"/>
      <c r="CA6" s="99"/>
      <c r="CB6" s="99"/>
      <c r="CC6" s="99"/>
      <c r="CD6" s="99"/>
      <c r="CE6" s="99"/>
      <c r="CF6" s="99"/>
      <c r="CG6" s="99"/>
      <c r="CH6" s="99"/>
      <c r="CI6" s="99"/>
      <c r="CJ6" s="99"/>
      <c r="CK6" s="99"/>
      <c r="CL6" s="99"/>
      <c r="CM6" s="99"/>
      <c r="CN6" s="129" t="s">
        <v>173</v>
      </c>
      <c r="CO6" s="130"/>
      <c r="CP6" s="130"/>
      <c r="CQ6" s="130"/>
      <c r="CR6" s="130"/>
      <c r="CS6" s="130"/>
      <c r="CT6" s="130"/>
      <c r="CU6" s="131"/>
      <c r="CV6" s="5" t="s">
        <v>196</v>
      </c>
      <c r="CW6" s="5" t="s">
        <v>46</v>
      </c>
      <c r="CX6" s="6">
        <f>CX7+CX9</f>
        <v>95908215.810000002</v>
      </c>
      <c r="CY6" s="6">
        <f t="shared" ref="CY6:CZ6" si="0">CY7+CY9</f>
        <v>779134600</v>
      </c>
      <c r="CZ6" s="6">
        <f t="shared" si="0"/>
        <v>805148200</v>
      </c>
      <c r="DA6" s="7">
        <v>0</v>
      </c>
      <c r="DB6" s="71">
        <f>CX6-'ФХД_ Поступления и выплаты'!L82</f>
        <v>-5199600</v>
      </c>
    </row>
    <row r="7" spans="1:106" ht="24" customHeight="1" x14ac:dyDescent="0.25">
      <c r="A7" s="100" t="s">
        <v>176</v>
      </c>
      <c r="B7" s="100"/>
      <c r="C7" s="100"/>
      <c r="D7" s="100"/>
      <c r="E7" s="100"/>
      <c r="F7" s="100"/>
      <c r="G7" s="100"/>
      <c r="H7" s="101"/>
      <c r="I7" s="102" t="s">
        <v>177</v>
      </c>
      <c r="J7" s="103"/>
      <c r="K7" s="103"/>
      <c r="L7" s="103"/>
      <c r="M7" s="103"/>
      <c r="N7" s="103"/>
      <c r="O7" s="103"/>
      <c r="P7" s="103"/>
      <c r="Q7" s="103"/>
      <c r="R7" s="103"/>
      <c r="S7" s="103"/>
      <c r="T7" s="103"/>
      <c r="U7" s="103"/>
      <c r="V7" s="103"/>
      <c r="W7" s="103"/>
      <c r="X7" s="103"/>
      <c r="Y7" s="103"/>
      <c r="Z7" s="103"/>
      <c r="AA7" s="103"/>
      <c r="AB7" s="103"/>
      <c r="AC7" s="103"/>
      <c r="AD7" s="103"/>
      <c r="AE7" s="103"/>
      <c r="AF7" s="103"/>
      <c r="AG7" s="103"/>
      <c r="AH7" s="103"/>
      <c r="AI7" s="103"/>
      <c r="AJ7" s="103"/>
      <c r="AK7" s="103"/>
      <c r="AL7" s="103"/>
      <c r="AM7" s="103"/>
      <c r="AN7" s="103"/>
      <c r="AO7" s="103"/>
      <c r="AP7" s="103"/>
      <c r="AQ7" s="103"/>
      <c r="AR7" s="103"/>
      <c r="AS7" s="103"/>
      <c r="AT7" s="103"/>
      <c r="AU7" s="103"/>
      <c r="AV7" s="103"/>
      <c r="AW7" s="103"/>
      <c r="AX7" s="103"/>
      <c r="AY7" s="103"/>
      <c r="AZ7" s="103"/>
      <c r="BA7" s="103"/>
      <c r="BB7" s="103"/>
      <c r="BC7" s="103"/>
      <c r="BD7" s="103"/>
      <c r="BE7" s="103"/>
      <c r="BF7" s="103"/>
      <c r="BG7" s="103"/>
      <c r="BH7" s="103"/>
      <c r="BI7" s="103"/>
      <c r="BJ7" s="103"/>
      <c r="BK7" s="103"/>
      <c r="BL7" s="103"/>
      <c r="BM7" s="103"/>
      <c r="BN7" s="103"/>
      <c r="BO7" s="103"/>
      <c r="BP7" s="103"/>
      <c r="BQ7" s="103"/>
      <c r="BR7" s="103"/>
      <c r="BS7" s="103"/>
      <c r="BT7" s="103"/>
      <c r="BU7" s="103"/>
      <c r="BV7" s="103"/>
      <c r="BW7" s="103"/>
      <c r="BX7" s="103"/>
      <c r="BY7" s="103"/>
      <c r="BZ7" s="103"/>
      <c r="CA7" s="103"/>
      <c r="CB7" s="103"/>
      <c r="CC7" s="103"/>
      <c r="CD7" s="103"/>
      <c r="CE7" s="103"/>
      <c r="CF7" s="103"/>
      <c r="CG7" s="103"/>
      <c r="CH7" s="103"/>
      <c r="CI7" s="103"/>
      <c r="CJ7" s="103"/>
      <c r="CK7" s="103"/>
      <c r="CL7" s="103"/>
      <c r="CM7" s="103"/>
      <c r="CN7" s="132" t="s">
        <v>178</v>
      </c>
      <c r="CO7" s="100"/>
      <c r="CP7" s="100"/>
      <c r="CQ7" s="100"/>
      <c r="CR7" s="100"/>
      <c r="CS7" s="100"/>
      <c r="CT7" s="100"/>
      <c r="CU7" s="101"/>
      <c r="CV7" s="8" t="s">
        <v>174</v>
      </c>
      <c r="CW7" s="8" t="s">
        <v>46</v>
      </c>
      <c r="CX7" s="9">
        <v>13894617.59</v>
      </c>
      <c r="CY7" s="9">
        <v>0</v>
      </c>
      <c r="CZ7" s="9">
        <v>0</v>
      </c>
      <c r="DA7" s="10">
        <v>0</v>
      </c>
      <c r="DB7" s="72" t="s">
        <v>260</v>
      </c>
    </row>
    <row r="8" spans="1:106" ht="24" customHeight="1" x14ac:dyDescent="0.25">
      <c r="A8" s="100" t="s">
        <v>253</v>
      </c>
      <c r="B8" s="100"/>
      <c r="C8" s="100"/>
      <c r="D8" s="100"/>
      <c r="E8" s="100"/>
      <c r="F8" s="100"/>
      <c r="G8" s="100"/>
      <c r="H8" s="101"/>
      <c r="I8" s="102" t="s">
        <v>185</v>
      </c>
      <c r="J8" s="103"/>
      <c r="K8" s="103"/>
      <c r="L8" s="103"/>
      <c r="M8" s="103"/>
      <c r="N8" s="103"/>
      <c r="O8" s="103"/>
      <c r="P8" s="103"/>
      <c r="Q8" s="103"/>
      <c r="R8" s="103"/>
      <c r="S8" s="103"/>
      <c r="T8" s="103"/>
      <c r="U8" s="103"/>
      <c r="V8" s="103"/>
      <c r="W8" s="103"/>
      <c r="X8" s="103"/>
      <c r="Y8" s="103"/>
      <c r="Z8" s="103"/>
      <c r="AA8" s="103"/>
      <c r="AB8" s="103"/>
      <c r="AC8" s="103"/>
      <c r="AD8" s="103"/>
      <c r="AE8" s="103"/>
      <c r="AF8" s="103"/>
      <c r="AG8" s="103"/>
      <c r="AH8" s="103"/>
      <c r="AI8" s="103"/>
      <c r="AJ8" s="103"/>
      <c r="AK8" s="103"/>
      <c r="AL8" s="103"/>
      <c r="AM8" s="103"/>
      <c r="AN8" s="103"/>
      <c r="AO8" s="103"/>
      <c r="AP8" s="103"/>
      <c r="AQ8" s="103"/>
      <c r="AR8" s="103"/>
      <c r="AS8" s="103"/>
      <c r="AT8" s="103"/>
      <c r="AU8" s="103"/>
      <c r="AV8" s="103"/>
      <c r="AW8" s="103"/>
      <c r="AX8" s="103"/>
      <c r="AY8" s="103"/>
      <c r="AZ8" s="103"/>
      <c r="BA8" s="103"/>
      <c r="BB8" s="103"/>
      <c r="BC8" s="103"/>
      <c r="BD8" s="103"/>
      <c r="BE8" s="103"/>
      <c r="BF8" s="103"/>
      <c r="BG8" s="103"/>
      <c r="BH8" s="103"/>
      <c r="BI8" s="103"/>
      <c r="BJ8" s="103"/>
      <c r="BK8" s="103"/>
      <c r="BL8" s="103"/>
      <c r="BM8" s="103"/>
      <c r="BN8" s="103"/>
      <c r="BO8" s="103"/>
      <c r="BP8" s="103"/>
      <c r="BQ8" s="103"/>
      <c r="BR8" s="103"/>
      <c r="BS8" s="103"/>
      <c r="BT8" s="103"/>
      <c r="BU8" s="103"/>
      <c r="BV8" s="103"/>
      <c r="BW8" s="103"/>
      <c r="BX8" s="103"/>
      <c r="BY8" s="103"/>
      <c r="BZ8" s="103"/>
      <c r="CA8" s="103"/>
      <c r="CB8" s="103"/>
      <c r="CC8" s="103"/>
      <c r="CD8" s="103"/>
      <c r="CE8" s="103"/>
      <c r="CF8" s="103"/>
      <c r="CG8" s="103"/>
      <c r="CH8" s="103"/>
      <c r="CI8" s="103"/>
      <c r="CJ8" s="103"/>
      <c r="CK8" s="103"/>
      <c r="CL8" s="103"/>
      <c r="CM8" s="103"/>
      <c r="CN8" s="132" t="s">
        <v>254</v>
      </c>
      <c r="CO8" s="100"/>
      <c r="CP8" s="100"/>
      <c r="CQ8" s="100"/>
      <c r="CR8" s="100"/>
      <c r="CS8" s="100"/>
      <c r="CT8" s="100"/>
      <c r="CU8" s="101"/>
      <c r="CV8" s="8" t="s">
        <v>174</v>
      </c>
      <c r="CW8" s="8" t="s">
        <v>46</v>
      </c>
      <c r="CX8" s="9">
        <f>CX7</f>
        <v>13894617.59</v>
      </c>
      <c r="CY8" s="9">
        <v>0</v>
      </c>
      <c r="CZ8" s="9">
        <v>0</v>
      </c>
      <c r="DA8" s="10">
        <v>0</v>
      </c>
    </row>
    <row r="9" spans="1:106" ht="24" customHeight="1" x14ac:dyDescent="0.25">
      <c r="A9" s="100" t="s">
        <v>175</v>
      </c>
      <c r="B9" s="100"/>
      <c r="C9" s="100"/>
      <c r="D9" s="100"/>
      <c r="E9" s="100"/>
      <c r="F9" s="100"/>
      <c r="G9" s="100"/>
      <c r="H9" s="101"/>
      <c r="I9" s="102" t="s">
        <v>179</v>
      </c>
      <c r="J9" s="103"/>
      <c r="K9" s="103"/>
      <c r="L9" s="103"/>
      <c r="M9" s="103"/>
      <c r="N9" s="103"/>
      <c r="O9" s="103"/>
      <c r="P9" s="103"/>
      <c r="Q9" s="103"/>
      <c r="R9" s="103"/>
      <c r="S9" s="103"/>
      <c r="T9" s="103"/>
      <c r="U9" s="103"/>
      <c r="V9" s="103"/>
      <c r="W9" s="103"/>
      <c r="X9" s="103"/>
      <c r="Y9" s="103"/>
      <c r="Z9" s="103"/>
      <c r="AA9" s="103"/>
      <c r="AB9" s="103"/>
      <c r="AC9" s="103"/>
      <c r="AD9" s="103"/>
      <c r="AE9" s="103"/>
      <c r="AF9" s="103"/>
      <c r="AG9" s="103"/>
      <c r="AH9" s="103"/>
      <c r="AI9" s="103"/>
      <c r="AJ9" s="103"/>
      <c r="AK9" s="103"/>
      <c r="AL9" s="103"/>
      <c r="AM9" s="103"/>
      <c r="AN9" s="103"/>
      <c r="AO9" s="103"/>
      <c r="AP9" s="103"/>
      <c r="AQ9" s="103"/>
      <c r="AR9" s="103"/>
      <c r="AS9" s="103"/>
      <c r="AT9" s="103"/>
      <c r="AU9" s="103"/>
      <c r="AV9" s="103"/>
      <c r="AW9" s="103"/>
      <c r="AX9" s="103"/>
      <c r="AY9" s="103"/>
      <c r="AZ9" s="103"/>
      <c r="BA9" s="103"/>
      <c r="BB9" s="103"/>
      <c r="BC9" s="103"/>
      <c r="BD9" s="103"/>
      <c r="BE9" s="103"/>
      <c r="BF9" s="103"/>
      <c r="BG9" s="103"/>
      <c r="BH9" s="103"/>
      <c r="BI9" s="103"/>
      <c r="BJ9" s="103"/>
      <c r="BK9" s="103"/>
      <c r="BL9" s="103"/>
      <c r="BM9" s="103"/>
      <c r="BN9" s="103"/>
      <c r="BO9" s="103"/>
      <c r="BP9" s="103"/>
      <c r="BQ9" s="103"/>
      <c r="BR9" s="103"/>
      <c r="BS9" s="103"/>
      <c r="BT9" s="103"/>
      <c r="BU9" s="103"/>
      <c r="BV9" s="103"/>
      <c r="BW9" s="103"/>
      <c r="BX9" s="103"/>
      <c r="BY9" s="103"/>
      <c r="BZ9" s="103"/>
      <c r="CA9" s="103"/>
      <c r="CB9" s="103"/>
      <c r="CC9" s="103"/>
      <c r="CD9" s="103"/>
      <c r="CE9" s="103"/>
      <c r="CF9" s="103"/>
      <c r="CG9" s="103"/>
      <c r="CH9" s="103"/>
      <c r="CI9" s="103"/>
      <c r="CJ9" s="103"/>
      <c r="CK9" s="103"/>
      <c r="CL9" s="103"/>
      <c r="CM9" s="103"/>
      <c r="CN9" s="132" t="s">
        <v>180</v>
      </c>
      <c r="CO9" s="100"/>
      <c r="CP9" s="100"/>
      <c r="CQ9" s="100"/>
      <c r="CR9" s="100"/>
      <c r="CS9" s="100"/>
      <c r="CT9" s="100"/>
      <c r="CU9" s="101"/>
      <c r="CV9" s="8" t="s">
        <v>196</v>
      </c>
      <c r="CW9" s="8" t="s">
        <v>46</v>
      </c>
      <c r="CX9" s="9">
        <f>CX10+CX12+CX16</f>
        <v>82013598.219999999</v>
      </c>
      <c r="CY9" s="9">
        <f>CY10+CY12+CY16</f>
        <v>779134600</v>
      </c>
      <c r="CZ9" s="9">
        <f t="shared" ref="CZ9" si="1">CZ10+CZ12+CZ16</f>
        <v>805148200</v>
      </c>
      <c r="DA9" s="10">
        <v>0</v>
      </c>
    </row>
    <row r="10" spans="1:106" ht="24" customHeight="1" x14ac:dyDescent="0.25">
      <c r="A10" s="100" t="s">
        <v>181</v>
      </c>
      <c r="B10" s="100"/>
      <c r="C10" s="100"/>
      <c r="D10" s="100"/>
      <c r="E10" s="100"/>
      <c r="F10" s="100"/>
      <c r="G10" s="100"/>
      <c r="H10" s="101"/>
      <c r="I10" s="102" t="s">
        <v>182</v>
      </c>
      <c r="J10" s="103"/>
      <c r="K10" s="103"/>
      <c r="L10" s="103"/>
      <c r="M10" s="103"/>
      <c r="N10" s="103"/>
      <c r="O10" s="103"/>
      <c r="P10" s="103"/>
      <c r="Q10" s="103"/>
      <c r="R10" s="103"/>
      <c r="S10" s="103"/>
      <c r="T10" s="103"/>
      <c r="U10" s="103"/>
      <c r="V10" s="103"/>
      <c r="W10" s="103"/>
      <c r="X10" s="103"/>
      <c r="Y10" s="103"/>
      <c r="Z10" s="103"/>
      <c r="AA10" s="103"/>
      <c r="AB10" s="103"/>
      <c r="AC10" s="103"/>
      <c r="AD10" s="103"/>
      <c r="AE10" s="103"/>
      <c r="AF10" s="103"/>
      <c r="AG10" s="103"/>
      <c r="AH10" s="103"/>
      <c r="AI10" s="103"/>
      <c r="AJ10" s="103"/>
      <c r="AK10" s="103"/>
      <c r="AL10" s="103"/>
      <c r="AM10" s="103"/>
      <c r="AN10" s="103"/>
      <c r="AO10" s="103"/>
      <c r="AP10" s="103"/>
      <c r="AQ10" s="103"/>
      <c r="AR10" s="103"/>
      <c r="AS10" s="103"/>
      <c r="AT10" s="103"/>
      <c r="AU10" s="103"/>
      <c r="AV10" s="103"/>
      <c r="AW10" s="103"/>
      <c r="AX10" s="103"/>
      <c r="AY10" s="103"/>
      <c r="AZ10" s="103"/>
      <c r="BA10" s="103"/>
      <c r="BB10" s="103"/>
      <c r="BC10" s="103"/>
      <c r="BD10" s="103"/>
      <c r="BE10" s="103"/>
      <c r="BF10" s="103"/>
      <c r="BG10" s="103"/>
      <c r="BH10" s="103"/>
      <c r="BI10" s="103"/>
      <c r="BJ10" s="103"/>
      <c r="BK10" s="103"/>
      <c r="BL10" s="103"/>
      <c r="BM10" s="103"/>
      <c r="BN10" s="103"/>
      <c r="BO10" s="103"/>
      <c r="BP10" s="103"/>
      <c r="BQ10" s="103"/>
      <c r="BR10" s="103"/>
      <c r="BS10" s="103"/>
      <c r="BT10" s="103"/>
      <c r="BU10" s="103"/>
      <c r="BV10" s="103"/>
      <c r="BW10" s="103"/>
      <c r="BX10" s="103"/>
      <c r="BY10" s="103"/>
      <c r="BZ10" s="103"/>
      <c r="CA10" s="103"/>
      <c r="CB10" s="103"/>
      <c r="CC10" s="103"/>
      <c r="CD10" s="103"/>
      <c r="CE10" s="103"/>
      <c r="CF10" s="103"/>
      <c r="CG10" s="103"/>
      <c r="CH10" s="103"/>
      <c r="CI10" s="103"/>
      <c r="CJ10" s="103"/>
      <c r="CK10" s="103"/>
      <c r="CL10" s="103"/>
      <c r="CM10" s="103"/>
      <c r="CN10" s="132" t="s">
        <v>183</v>
      </c>
      <c r="CO10" s="100"/>
      <c r="CP10" s="100"/>
      <c r="CQ10" s="100"/>
      <c r="CR10" s="100"/>
      <c r="CS10" s="100"/>
      <c r="CT10" s="100"/>
      <c r="CU10" s="101"/>
      <c r="CV10" s="8" t="s">
        <v>196</v>
      </c>
      <c r="CW10" s="8" t="s">
        <v>46</v>
      </c>
      <c r="CX10" s="9">
        <f>CX11</f>
        <v>46607382.410000004</v>
      </c>
      <c r="CY10" s="9">
        <f t="shared" ref="CY10:CZ10" si="2">CY11</f>
        <v>69472800</v>
      </c>
      <c r="CZ10" s="9">
        <f t="shared" si="2"/>
        <v>94705800</v>
      </c>
      <c r="DA10" s="10">
        <v>0</v>
      </c>
    </row>
    <row r="11" spans="1:106" ht="20.25" customHeight="1" x14ac:dyDescent="0.25">
      <c r="A11" s="100" t="s">
        <v>184</v>
      </c>
      <c r="B11" s="100"/>
      <c r="C11" s="100"/>
      <c r="D11" s="100"/>
      <c r="E11" s="100"/>
      <c r="F11" s="100"/>
      <c r="G11" s="100"/>
      <c r="H11" s="101"/>
      <c r="I11" s="102" t="s">
        <v>185</v>
      </c>
      <c r="J11" s="103"/>
      <c r="K11" s="103"/>
      <c r="L11" s="103"/>
      <c r="M11" s="103"/>
      <c r="N11" s="103"/>
      <c r="O11" s="103"/>
      <c r="P11" s="103"/>
      <c r="Q11" s="103"/>
      <c r="R11" s="103"/>
      <c r="S11" s="103"/>
      <c r="T11" s="103"/>
      <c r="U11" s="103"/>
      <c r="V11" s="103"/>
      <c r="W11" s="103"/>
      <c r="X11" s="103"/>
      <c r="Y11" s="103"/>
      <c r="Z11" s="103"/>
      <c r="AA11" s="103"/>
      <c r="AB11" s="103"/>
      <c r="AC11" s="103"/>
      <c r="AD11" s="103"/>
      <c r="AE11" s="103"/>
      <c r="AF11" s="103"/>
      <c r="AG11" s="103"/>
      <c r="AH11" s="103"/>
      <c r="AI11" s="103"/>
      <c r="AJ11" s="103"/>
      <c r="AK11" s="103"/>
      <c r="AL11" s="103"/>
      <c r="AM11" s="103"/>
      <c r="AN11" s="103"/>
      <c r="AO11" s="103"/>
      <c r="AP11" s="103"/>
      <c r="AQ11" s="103"/>
      <c r="AR11" s="103"/>
      <c r="AS11" s="103"/>
      <c r="AT11" s="103"/>
      <c r="AU11" s="103"/>
      <c r="AV11" s="103"/>
      <c r="AW11" s="103"/>
      <c r="AX11" s="103"/>
      <c r="AY11" s="103"/>
      <c r="AZ11" s="103"/>
      <c r="BA11" s="103"/>
      <c r="BB11" s="103"/>
      <c r="BC11" s="103"/>
      <c r="BD11" s="103"/>
      <c r="BE11" s="103"/>
      <c r="BF11" s="103"/>
      <c r="BG11" s="103"/>
      <c r="BH11" s="103"/>
      <c r="BI11" s="103"/>
      <c r="BJ11" s="103"/>
      <c r="BK11" s="103"/>
      <c r="BL11" s="103"/>
      <c r="BM11" s="103"/>
      <c r="BN11" s="103"/>
      <c r="BO11" s="103"/>
      <c r="BP11" s="103"/>
      <c r="BQ11" s="103"/>
      <c r="BR11" s="103"/>
      <c r="BS11" s="103"/>
      <c r="BT11" s="103"/>
      <c r="BU11" s="103"/>
      <c r="BV11" s="103"/>
      <c r="BW11" s="103"/>
      <c r="BX11" s="103"/>
      <c r="BY11" s="103"/>
      <c r="BZ11" s="103"/>
      <c r="CA11" s="103"/>
      <c r="CB11" s="103"/>
      <c r="CC11" s="103"/>
      <c r="CD11" s="103"/>
      <c r="CE11" s="103"/>
      <c r="CF11" s="103"/>
      <c r="CG11" s="103"/>
      <c r="CH11" s="103"/>
      <c r="CI11" s="103"/>
      <c r="CJ11" s="103"/>
      <c r="CK11" s="103"/>
      <c r="CL11" s="103"/>
      <c r="CM11" s="103"/>
      <c r="CN11" s="132" t="s">
        <v>186</v>
      </c>
      <c r="CO11" s="100"/>
      <c r="CP11" s="100"/>
      <c r="CQ11" s="100"/>
      <c r="CR11" s="100"/>
      <c r="CS11" s="100"/>
      <c r="CT11" s="100"/>
      <c r="CU11" s="101"/>
      <c r="CV11" s="8" t="s">
        <v>196</v>
      </c>
      <c r="CW11" s="8" t="s">
        <v>46</v>
      </c>
      <c r="CX11" s="9">
        <f>39527113.92+2447668.49+9832200-5199600</f>
        <v>46607382.410000004</v>
      </c>
      <c r="CY11" s="9">
        <f>64065400+5407400</f>
        <v>69472800</v>
      </c>
      <c r="CZ11" s="9">
        <f>89298400+5407400</f>
        <v>94705800</v>
      </c>
      <c r="DA11" s="10">
        <v>0</v>
      </c>
    </row>
    <row r="12" spans="1:106" ht="24" customHeight="1" x14ac:dyDescent="0.25">
      <c r="A12" s="100" t="s">
        <v>187</v>
      </c>
      <c r="B12" s="100"/>
      <c r="C12" s="100"/>
      <c r="D12" s="100"/>
      <c r="E12" s="100"/>
      <c r="F12" s="100"/>
      <c r="G12" s="100"/>
      <c r="H12" s="101"/>
      <c r="I12" s="102" t="s">
        <v>188</v>
      </c>
      <c r="J12" s="103"/>
      <c r="K12" s="103"/>
      <c r="L12" s="103"/>
      <c r="M12" s="103"/>
      <c r="N12" s="103"/>
      <c r="O12" s="103"/>
      <c r="P12" s="103"/>
      <c r="Q12" s="103"/>
      <c r="R12" s="103"/>
      <c r="S12" s="103"/>
      <c r="T12" s="103"/>
      <c r="U12" s="103"/>
      <c r="V12" s="103"/>
      <c r="W12" s="103"/>
      <c r="X12" s="103"/>
      <c r="Y12" s="103"/>
      <c r="Z12" s="103"/>
      <c r="AA12" s="103"/>
      <c r="AB12" s="103"/>
      <c r="AC12" s="103"/>
      <c r="AD12" s="103"/>
      <c r="AE12" s="103"/>
      <c r="AF12" s="103"/>
      <c r="AG12" s="103"/>
      <c r="AH12" s="103"/>
      <c r="AI12" s="103"/>
      <c r="AJ12" s="103"/>
      <c r="AK12" s="103"/>
      <c r="AL12" s="103"/>
      <c r="AM12" s="103"/>
      <c r="AN12" s="103"/>
      <c r="AO12" s="103"/>
      <c r="AP12" s="103"/>
      <c r="AQ12" s="103"/>
      <c r="AR12" s="103"/>
      <c r="AS12" s="103"/>
      <c r="AT12" s="103"/>
      <c r="AU12" s="103"/>
      <c r="AV12" s="103"/>
      <c r="AW12" s="103"/>
      <c r="AX12" s="103"/>
      <c r="AY12" s="103"/>
      <c r="AZ12" s="103"/>
      <c r="BA12" s="103"/>
      <c r="BB12" s="103"/>
      <c r="BC12" s="103"/>
      <c r="BD12" s="103"/>
      <c r="BE12" s="103"/>
      <c r="BF12" s="103"/>
      <c r="BG12" s="103"/>
      <c r="BH12" s="103"/>
      <c r="BI12" s="103"/>
      <c r="BJ12" s="103"/>
      <c r="BK12" s="103"/>
      <c r="BL12" s="103"/>
      <c r="BM12" s="103"/>
      <c r="BN12" s="103"/>
      <c r="BO12" s="103"/>
      <c r="BP12" s="103"/>
      <c r="BQ12" s="103"/>
      <c r="BR12" s="103"/>
      <c r="BS12" s="103"/>
      <c r="BT12" s="103"/>
      <c r="BU12" s="103"/>
      <c r="BV12" s="103"/>
      <c r="BW12" s="103"/>
      <c r="BX12" s="103"/>
      <c r="BY12" s="103"/>
      <c r="BZ12" s="103"/>
      <c r="CA12" s="103"/>
      <c r="CB12" s="103"/>
      <c r="CC12" s="103"/>
      <c r="CD12" s="103"/>
      <c r="CE12" s="103"/>
      <c r="CF12" s="103"/>
      <c r="CG12" s="103"/>
      <c r="CH12" s="103"/>
      <c r="CI12" s="103"/>
      <c r="CJ12" s="103"/>
      <c r="CK12" s="103"/>
      <c r="CL12" s="103"/>
      <c r="CM12" s="103"/>
      <c r="CN12" s="132" t="s">
        <v>189</v>
      </c>
      <c r="CO12" s="100"/>
      <c r="CP12" s="100"/>
      <c r="CQ12" s="100"/>
      <c r="CR12" s="100"/>
      <c r="CS12" s="100"/>
      <c r="CT12" s="100"/>
      <c r="CU12" s="101"/>
      <c r="CV12" s="8" t="s">
        <v>196</v>
      </c>
      <c r="CW12" s="8" t="s">
        <v>46</v>
      </c>
      <c r="CX12" s="9">
        <f>CX13</f>
        <v>32371300</v>
      </c>
      <c r="CY12" s="9">
        <f t="shared" ref="CY12:CZ12" si="3">CY13</f>
        <v>707198500</v>
      </c>
      <c r="CZ12" s="9">
        <f t="shared" si="3"/>
        <v>707979100</v>
      </c>
      <c r="DA12" s="10">
        <v>0</v>
      </c>
    </row>
    <row r="13" spans="1:106" ht="24" customHeight="1" x14ac:dyDescent="0.25">
      <c r="A13" s="100"/>
      <c r="B13" s="100"/>
      <c r="C13" s="100"/>
      <c r="D13" s="100"/>
      <c r="E13" s="100"/>
      <c r="F13" s="100"/>
      <c r="G13" s="100"/>
      <c r="H13" s="101"/>
      <c r="I13" s="102" t="s">
        <v>185</v>
      </c>
      <c r="J13" s="103"/>
      <c r="K13" s="103"/>
      <c r="L13" s="103"/>
      <c r="M13" s="103"/>
      <c r="N13" s="103"/>
      <c r="O13" s="103"/>
      <c r="P13" s="103"/>
      <c r="Q13" s="103"/>
      <c r="R13" s="103"/>
      <c r="S13" s="103"/>
      <c r="T13" s="103"/>
      <c r="U13" s="103"/>
      <c r="V13" s="103"/>
      <c r="W13" s="103"/>
      <c r="X13" s="103"/>
      <c r="Y13" s="103"/>
      <c r="Z13" s="103"/>
      <c r="AA13" s="103"/>
      <c r="AB13" s="103"/>
      <c r="AC13" s="103"/>
      <c r="AD13" s="103"/>
      <c r="AE13" s="103"/>
      <c r="AF13" s="103"/>
      <c r="AG13" s="103"/>
      <c r="AH13" s="103"/>
      <c r="AI13" s="103"/>
      <c r="AJ13" s="103"/>
      <c r="AK13" s="103"/>
      <c r="AL13" s="103"/>
      <c r="AM13" s="103"/>
      <c r="AN13" s="103"/>
      <c r="AO13" s="103"/>
      <c r="AP13" s="103"/>
      <c r="AQ13" s="103"/>
      <c r="AR13" s="103"/>
      <c r="AS13" s="103"/>
      <c r="AT13" s="103"/>
      <c r="AU13" s="103"/>
      <c r="AV13" s="103"/>
      <c r="AW13" s="103"/>
      <c r="AX13" s="103"/>
      <c r="AY13" s="103"/>
      <c r="AZ13" s="103"/>
      <c r="BA13" s="103"/>
      <c r="BB13" s="103"/>
      <c r="BC13" s="103"/>
      <c r="BD13" s="103"/>
      <c r="BE13" s="103"/>
      <c r="BF13" s="103"/>
      <c r="BG13" s="103"/>
      <c r="BH13" s="103"/>
      <c r="BI13" s="103"/>
      <c r="BJ13" s="103"/>
      <c r="BK13" s="103"/>
      <c r="BL13" s="103"/>
      <c r="BM13" s="103"/>
      <c r="BN13" s="103"/>
      <c r="BO13" s="103"/>
      <c r="BP13" s="103"/>
      <c r="BQ13" s="103"/>
      <c r="BR13" s="103"/>
      <c r="BS13" s="103"/>
      <c r="BT13" s="103"/>
      <c r="BU13" s="103"/>
      <c r="BV13" s="103"/>
      <c r="BW13" s="103"/>
      <c r="BX13" s="103"/>
      <c r="BY13" s="103"/>
      <c r="BZ13" s="103"/>
      <c r="CA13" s="103"/>
      <c r="CB13" s="103"/>
      <c r="CC13" s="103"/>
      <c r="CD13" s="103"/>
      <c r="CE13" s="103"/>
      <c r="CF13" s="103"/>
      <c r="CG13" s="103"/>
      <c r="CH13" s="103"/>
      <c r="CI13" s="103"/>
      <c r="CJ13" s="103"/>
      <c r="CK13" s="103"/>
      <c r="CL13" s="103"/>
      <c r="CM13" s="103"/>
      <c r="CN13" s="132" t="s">
        <v>190</v>
      </c>
      <c r="CO13" s="100"/>
      <c r="CP13" s="100"/>
      <c r="CQ13" s="100"/>
      <c r="CR13" s="100"/>
      <c r="CS13" s="100"/>
      <c r="CT13" s="100"/>
      <c r="CU13" s="101"/>
      <c r="CV13" s="8" t="s">
        <v>196</v>
      </c>
      <c r="CW13" s="8" t="s">
        <v>46</v>
      </c>
      <c r="CX13" s="9">
        <f>231537700+7152200-206318600</f>
        <v>32371300</v>
      </c>
      <c r="CY13" s="9">
        <v>707198500</v>
      </c>
      <c r="CZ13" s="9">
        <v>707979100</v>
      </c>
      <c r="DA13" s="10">
        <v>0</v>
      </c>
    </row>
    <row r="14" spans="1:106" ht="24" customHeight="1" x14ac:dyDescent="0.25">
      <c r="A14" s="100" t="s">
        <v>191</v>
      </c>
      <c r="B14" s="100"/>
      <c r="C14" s="100"/>
      <c r="D14" s="100"/>
      <c r="E14" s="100"/>
      <c r="F14" s="100"/>
      <c r="G14" s="100"/>
      <c r="H14" s="101"/>
      <c r="I14" s="102" t="s">
        <v>192</v>
      </c>
      <c r="J14" s="103"/>
      <c r="K14" s="103"/>
      <c r="L14" s="103"/>
      <c r="M14" s="103"/>
      <c r="N14" s="103"/>
      <c r="O14" s="103"/>
      <c r="P14" s="103"/>
      <c r="Q14" s="103"/>
      <c r="R14" s="103"/>
      <c r="S14" s="103"/>
      <c r="T14" s="103"/>
      <c r="U14" s="103"/>
      <c r="V14" s="103"/>
      <c r="W14" s="103"/>
      <c r="X14" s="103"/>
      <c r="Y14" s="103"/>
      <c r="Z14" s="103"/>
      <c r="AA14" s="103"/>
      <c r="AB14" s="103"/>
      <c r="AC14" s="103"/>
      <c r="AD14" s="103"/>
      <c r="AE14" s="103"/>
      <c r="AF14" s="103"/>
      <c r="AG14" s="103"/>
      <c r="AH14" s="103"/>
      <c r="AI14" s="103"/>
      <c r="AJ14" s="103"/>
      <c r="AK14" s="103"/>
      <c r="AL14" s="103"/>
      <c r="AM14" s="103"/>
      <c r="AN14" s="103"/>
      <c r="AO14" s="103"/>
      <c r="AP14" s="103"/>
      <c r="AQ14" s="103"/>
      <c r="AR14" s="103"/>
      <c r="AS14" s="103"/>
      <c r="AT14" s="103"/>
      <c r="AU14" s="103"/>
      <c r="AV14" s="103"/>
      <c r="AW14" s="103"/>
      <c r="AX14" s="103"/>
      <c r="AY14" s="103"/>
      <c r="AZ14" s="103"/>
      <c r="BA14" s="103"/>
      <c r="BB14" s="103"/>
      <c r="BC14" s="103"/>
      <c r="BD14" s="103"/>
      <c r="BE14" s="103"/>
      <c r="BF14" s="103"/>
      <c r="BG14" s="103"/>
      <c r="BH14" s="103"/>
      <c r="BI14" s="103"/>
      <c r="BJ14" s="103"/>
      <c r="BK14" s="103"/>
      <c r="BL14" s="103"/>
      <c r="BM14" s="103"/>
      <c r="BN14" s="103"/>
      <c r="BO14" s="103"/>
      <c r="BP14" s="103"/>
      <c r="BQ14" s="103"/>
      <c r="BR14" s="103"/>
      <c r="BS14" s="103"/>
      <c r="BT14" s="103"/>
      <c r="BU14" s="103"/>
      <c r="BV14" s="103"/>
      <c r="BW14" s="103"/>
      <c r="BX14" s="103"/>
      <c r="BY14" s="103"/>
      <c r="BZ14" s="103"/>
      <c r="CA14" s="103"/>
      <c r="CB14" s="103"/>
      <c r="CC14" s="103"/>
      <c r="CD14" s="103"/>
      <c r="CE14" s="103"/>
      <c r="CF14" s="103"/>
      <c r="CG14" s="103"/>
      <c r="CH14" s="103"/>
      <c r="CI14" s="103"/>
      <c r="CJ14" s="103"/>
      <c r="CK14" s="103"/>
      <c r="CL14" s="103"/>
      <c r="CM14" s="103"/>
      <c r="CN14" s="132" t="s">
        <v>193</v>
      </c>
      <c r="CO14" s="100"/>
      <c r="CP14" s="100"/>
      <c r="CQ14" s="100"/>
      <c r="CR14" s="100"/>
      <c r="CS14" s="100"/>
      <c r="CT14" s="100"/>
      <c r="CU14" s="101"/>
      <c r="CV14" s="8" t="s">
        <v>196</v>
      </c>
      <c r="CW14" s="51" t="s">
        <v>153</v>
      </c>
      <c r="CX14" s="52">
        <v>0</v>
      </c>
      <c r="CY14" s="52">
        <v>0</v>
      </c>
      <c r="CZ14" s="9">
        <v>0</v>
      </c>
      <c r="DA14" s="10">
        <v>0</v>
      </c>
    </row>
    <row r="15" spans="1:106" ht="24" customHeight="1" x14ac:dyDescent="0.25">
      <c r="A15" s="100" t="s">
        <v>194</v>
      </c>
      <c r="B15" s="100"/>
      <c r="C15" s="100"/>
      <c r="D15" s="100"/>
      <c r="E15" s="100"/>
      <c r="F15" s="100"/>
      <c r="G15" s="100"/>
      <c r="H15" s="101"/>
      <c r="I15" s="102" t="s">
        <v>192</v>
      </c>
      <c r="J15" s="103"/>
      <c r="K15" s="103"/>
      <c r="L15" s="103"/>
      <c r="M15" s="103"/>
      <c r="N15" s="103"/>
      <c r="O15" s="103"/>
      <c r="P15" s="103"/>
      <c r="Q15" s="103"/>
      <c r="R15" s="103"/>
      <c r="S15" s="103"/>
      <c r="T15" s="103"/>
      <c r="U15" s="103"/>
      <c r="V15" s="103"/>
      <c r="W15" s="103"/>
      <c r="X15" s="103"/>
      <c r="Y15" s="103"/>
      <c r="Z15" s="103"/>
      <c r="AA15" s="103"/>
      <c r="AB15" s="103"/>
      <c r="AC15" s="103"/>
      <c r="AD15" s="103"/>
      <c r="AE15" s="103"/>
      <c r="AF15" s="103"/>
      <c r="AG15" s="103"/>
      <c r="AH15" s="103"/>
      <c r="AI15" s="103"/>
      <c r="AJ15" s="103"/>
      <c r="AK15" s="103"/>
      <c r="AL15" s="103"/>
      <c r="AM15" s="103"/>
      <c r="AN15" s="103"/>
      <c r="AO15" s="103"/>
      <c r="AP15" s="103"/>
      <c r="AQ15" s="103"/>
      <c r="AR15" s="103"/>
      <c r="AS15" s="103"/>
      <c r="AT15" s="103"/>
      <c r="AU15" s="103"/>
      <c r="AV15" s="103"/>
      <c r="AW15" s="103"/>
      <c r="AX15" s="103"/>
      <c r="AY15" s="103"/>
      <c r="AZ15" s="103"/>
      <c r="BA15" s="103"/>
      <c r="BB15" s="103"/>
      <c r="BC15" s="103"/>
      <c r="BD15" s="103"/>
      <c r="BE15" s="103"/>
      <c r="BF15" s="103"/>
      <c r="BG15" s="103"/>
      <c r="BH15" s="103"/>
      <c r="BI15" s="103"/>
      <c r="BJ15" s="103"/>
      <c r="BK15" s="103"/>
      <c r="BL15" s="103"/>
      <c r="BM15" s="103"/>
      <c r="BN15" s="103"/>
      <c r="BO15" s="103"/>
      <c r="BP15" s="103"/>
      <c r="BQ15" s="103"/>
      <c r="BR15" s="103"/>
      <c r="BS15" s="103"/>
      <c r="BT15" s="103"/>
      <c r="BU15" s="103"/>
      <c r="BV15" s="103"/>
      <c r="BW15" s="103"/>
      <c r="BX15" s="103"/>
      <c r="BY15" s="103"/>
      <c r="BZ15" s="103"/>
      <c r="CA15" s="103"/>
      <c r="CB15" s="103"/>
      <c r="CC15" s="103"/>
      <c r="CD15" s="103"/>
      <c r="CE15" s="103"/>
      <c r="CF15" s="103"/>
      <c r="CG15" s="103"/>
      <c r="CH15" s="103"/>
      <c r="CI15" s="103"/>
      <c r="CJ15" s="103"/>
      <c r="CK15" s="103"/>
      <c r="CL15" s="103"/>
      <c r="CM15" s="103"/>
      <c r="CN15" s="132" t="s">
        <v>195</v>
      </c>
      <c r="CO15" s="100"/>
      <c r="CP15" s="100"/>
      <c r="CQ15" s="100"/>
      <c r="CR15" s="100"/>
      <c r="CS15" s="100"/>
      <c r="CT15" s="100"/>
      <c r="CU15" s="101"/>
      <c r="CV15" s="8" t="s">
        <v>211</v>
      </c>
      <c r="CW15" s="51" t="s">
        <v>152</v>
      </c>
      <c r="CX15" s="52">
        <v>0</v>
      </c>
      <c r="CY15" s="52">
        <v>3367400</v>
      </c>
      <c r="CZ15" s="9">
        <v>0</v>
      </c>
      <c r="DA15" s="10">
        <v>0</v>
      </c>
    </row>
    <row r="16" spans="1:106" ht="24" customHeight="1" x14ac:dyDescent="0.25">
      <c r="A16" s="100" t="s">
        <v>197</v>
      </c>
      <c r="B16" s="100"/>
      <c r="C16" s="100"/>
      <c r="D16" s="100"/>
      <c r="E16" s="100"/>
      <c r="F16" s="100"/>
      <c r="G16" s="100"/>
      <c r="H16" s="101"/>
      <c r="I16" s="102" t="s">
        <v>198</v>
      </c>
      <c r="J16" s="103"/>
      <c r="K16" s="103"/>
      <c r="L16" s="103"/>
      <c r="M16" s="103"/>
      <c r="N16" s="103"/>
      <c r="O16" s="103"/>
      <c r="P16" s="103"/>
      <c r="Q16" s="103"/>
      <c r="R16" s="103"/>
      <c r="S16" s="103"/>
      <c r="T16" s="103"/>
      <c r="U16" s="103"/>
      <c r="V16" s="103"/>
      <c r="W16" s="103"/>
      <c r="X16" s="103"/>
      <c r="Y16" s="103"/>
      <c r="Z16" s="103"/>
      <c r="AA16" s="103"/>
      <c r="AB16" s="103"/>
      <c r="AC16" s="103"/>
      <c r="AD16" s="103"/>
      <c r="AE16" s="103"/>
      <c r="AF16" s="103"/>
      <c r="AG16" s="103"/>
      <c r="AH16" s="103"/>
      <c r="AI16" s="103"/>
      <c r="AJ16" s="103"/>
      <c r="AK16" s="103"/>
      <c r="AL16" s="103"/>
      <c r="AM16" s="103"/>
      <c r="AN16" s="103"/>
      <c r="AO16" s="103"/>
      <c r="AP16" s="103"/>
      <c r="AQ16" s="103"/>
      <c r="AR16" s="103"/>
      <c r="AS16" s="103"/>
      <c r="AT16" s="103"/>
      <c r="AU16" s="103"/>
      <c r="AV16" s="103"/>
      <c r="AW16" s="103"/>
      <c r="AX16" s="103"/>
      <c r="AY16" s="103"/>
      <c r="AZ16" s="103"/>
      <c r="BA16" s="103"/>
      <c r="BB16" s="103"/>
      <c r="BC16" s="103"/>
      <c r="BD16" s="103"/>
      <c r="BE16" s="103"/>
      <c r="BF16" s="103"/>
      <c r="BG16" s="103"/>
      <c r="BH16" s="103"/>
      <c r="BI16" s="103"/>
      <c r="BJ16" s="103"/>
      <c r="BK16" s="103"/>
      <c r="BL16" s="103"/>
      <c r="BM16" s="103"/>
      <c r="BN16" s="103"/>
      <c r="BO16" s="103"/>
      <c r="BP16" s="103"/>
      <c r="BQ16" s="103"/>
      <c r="BR16" s="103"/>
      <c r="BS16" s="103"/>
      <c r="BT16" s="103"/>
      <c r="BU16" s="103"/>
      <c r="BV16" s="103"/>
      <c r="BW16" s="103"/>
      <c r="BX16" s="103"/>
      <c r="BY16" s="103"/>
      <c r="BZ16" s="103"/>
      <c r="CA16" s="103"/>
      <c r="CB16" s="103"/>
      <c r="CC16" s="103"/>
      <c r="CD16" s="103"/>
      <c r="CE16" s="103"/>
      <c r="CF16" s="103"/>
      <c r="CG16" s="103"/>
      <c r="CH16" s="103"/>
      <c r="CI16" s="103"/>
      <c r="CJ16" s="103"/>
      <c r="CK16" s="103"/>
      <c r="CL16" s="103"/>
      <c r="CM16" s="103"/>
      <c r="CN16" s="132" t="s">
        <v>199</v>
      </c>
      <c r="CO16" s="100"/>
      <c r="CP16" s="100"/>
      <c r="CQ16" s="100"/>
      <c r="CR16" s="100"/>
      <c r="CS16" s="100"/>
      <c r="CT16" s="100"/>
      <c r="CU16" s="101"/>
      <c r="CV16" s="8" t="s">
        <v>196</v>
      </c>
      <c r="CW16" s="8" t="s">
        <v>46</v>
      </c>
      <c r="CX16" s="9">
        <f>2463300+500076.39+71539.42</f>
        <v>3034915.81</v>
      </c>
      <c r="CY16" s="9">
        <v>2463300</v>
      </c>
      <c r="CZ16" s="9">
        <v>2463300</v>
      </c>
      <c r="DA16" s="10">
        <v>0</v>
      </c>
    </row>
    <row r="17" spans="1:105" ht="24" customHeight="1" thickBot="1" x14ac:dyDescent="0.3">
      <c r="A17" s="100" t="s">
        <v>200</v>
      </c>
      <c r="B17" s="100"/>
      <c r="C17" s="100"/>
      <c r="D17" s="100"/>
      <c r="E17" s="100"/>
      <c r="F17" s="100"/>
      <c r="G17" s="100"/>
      <c r="H17" s="101"/>
      <c r="I17" s="102" t="s">
        <v>185</v>
      </c>
      <c r="J17" s="103"/>
      <c r="K17" s="103"/>
      <c r="L17" s="103"/>
      <c r="M17" s="103"/>
      <c r="N17" s="103"/>
      <c r="O17" s="103"/>
      <c r="P17" s="103"/>
      <c r="Q17" s="103"/>
      <c r="R17" s="103"/>
      <c r="S17" s="103"/>
      <c r="T17" s="103"/>
      <c r="U17" s="103"/>
      <c r="V17" s="103"/>
      <c r="W17" s="103"/>
      <c r="X17" s="103"/>
      <c r="Y17" s="103"/>
      <c r="Z17" s="103"/>
      <c r="AA17" s="103"/>
      <c r="AB17" s="103"/>
      <c r="AC17" s="103"/>
      <c r="AD17" s="103"/>
      <c r="AE17" s="103"/>
      <c r="AF17" s="103"/>
      <c r="AG17" s="103"/>
      <c r="AH17" s="103"/>
      <c r="AI17" s="103"/>
      <c r="AJ17" s="103"/>
      <c r="AK17" s="103"/>
      <c r="AL17" s="103"/>
      <c r="AM17" s="103"/>
      <c r="AN17" s="103"/>
      <c r="AO17" s="103"/>
      <c r="AP17" s="103"/>
      <c r="AQ17" s="103"/>
      <c r="AR17" s="103"/>
      <c r="AS17" s="103"/>
      <c r="AT17" s="103"/>
      <c r="AU17" s="103"/>
      <c r="AV17" s="103"/>
      <c r="AW17" s="103"/>
      <c r="AX17" s="103"/>
      <c r="AY17" s="103"/>
      <c r="AZ17" s="103"/>
      <c r="BA17" s="103"/>
      <c r="BB17" s="103"/>
      <c r="BC17" s="103"/>
      <c r="BD17" s="103"/>
      <c r="BE17" s="103"/>
      <c r="BF17" s="103"/>
      <c r="BG17" s="103"/>
      <c r="BH17" s="103"/>
      <c r="BI17" s="103"/>
      <c r="BJ17" s="103"/>
      <c r="BK17" s="103"/>
      <c r="BL17" s="103"/>
      <c r="BM17" s="103"/>
      <c r="BN17" s="103"/>
      <c r="BO17" s="103"/>
      <c r="BP17" s="103"/>
      <c r="BQ17" s="103"/>
      <c r="BR17" s="103"/>
      <c r="BS17" s="103"/>
      <c r="BT17" s="103"/>
      <c r="BU17" s="103"/>
      <c r="BV17" s="103"/>
      <c r="BW17" s="103"/>
      <c r="BX17" s="103"/>
      <c r="BY17" s="103"/>
      <c r="BZ17" s="103"/>
      <c r="CA17" s="103"/>
      <c r="CB17" s="103"/>
      <c r="CC17" s="103"/>
      <c r="CD17" s="103"/>
      <c r="CE17" s="103"/>
      <c r="CF17" s="103"/>
      <c r="CG17" s="103"/>
      <c r="CH17" s="103"/>
      <c r="CI17" s="103"/>
      <c r="CJ17" s="103"/>
      <c r="CK17" s="103"/>
      <c r="CL17" s="103"/>
      <c r="CM17" s="103"/>
      <c r="CN17" s="132" t="s">
        <v>201</v>
      </c>
      <c r="CO17" s="100"/>
      <c r="CP17" s="100"/>
      <c r="CQ17" s="100"/>
      <c r="CR17" s="100"/>
      <c r="CS17" s="100"/>
      <c r="CT17" s="100"/>
      <c r="CU17" s="101"/>
      <c r="CV17" s="8" t="s">
        <v>196</v>
      </c>
      <c r="CW17" s="8" t="s">
        <v>46</v>
      </c>
      <c r="CX17" s="9">
        <f>CX16</f>
        <v>3034915.81</v>
      </c>
      <c r="CY17" s="9">
        <f>CY16</f>
        <v>2463300</v>
      </c>
      <c r="CZ17" s="9">
        <f t="shared" ref="CZ17" si="4">CZ16</f>
        <v>2463300</v>
      </c>
      <c r="DA17" s="10">
        <v>0</v>
      </c>
    </row>
    <row r="18" spans="1:105" ht="24" customHeight="1" x14ac:dyDescent="0.25">
      <c r="A18" s="96">
        <v>2</v>
      </c>
      <c r="B18" s="96"/>
      <c r="C18" s="96"/>
      <c r="D18" s="96"/>
      <c r="E18" s="96"/>
      <c r="F18" s="96"/>
      <c r="G18" s="96"/>
      <c r="H18" s="97"/>
      <c r="I18" s="133" t="s">
        <v>202</v>
      </c>
      <c r="J18" s="134"/>
      <c r="K18" s="134"/>
      <c r="L18" s="134"/>
      <c r="M18" s="134"/>
      <c r="N18" s="134"/>
      <c r="O18" s="134"/>
      <c r="P18" s="134"/>
      <c r="Q18" s="134"/>
      <c r="R18" s="134"/>
      <c r="S18" s="134"/>
      <c r="T18" s="134"/>
      <c r="U18" s="134"/>
      <c r="V18" s="134"/>
      <c r="W18" s="134"/>
      <c r="X18" s="134"/>
      <c r="Y18" s="134"/>
      <c r="Z18" s="134"/>
      <c r="AA18" s="134"/>
      <c r="AB18" s="134"/>
      <c r="AC18" s="134"/>
      <c r="AD18" s="134"/>
      <c r="AE18" s="134"/>
      <c r="AF18" s="134"/>
      <c r="AG18" s="134"/>
      <c r="AH18" s="134"/>
      <c r="AI18" s="134"/>
      <c r="AJ18" s="134"/>
      <c r="AK18" s="134"/>
      <c r="AL18" s="134"/>
      <c r="AM18" s="134"/>
      <c r="AN18" s="134"/>
      <c r="AO18" s="134"/>
      <c r="AP18" s="134"/>
      <c r="AQ18" s="134"/>
      <c r="AR18" s="134"/>
      <c r="AS18" s="134"/>
      <c r="AT18" s="134"/>
      <c r="AU18" s="134"/>
      <c r="AV18" s="134"/>
      <c r="AW18" s="134"/>
      <c r="AX18" s="134"/>
      <c r="AY18" s="134"/>
      <c r="AZ18" s="134"/>
      <c r="BA18" s="134"/>
      <c r="BB18" s="134"/>
      <c r="BC18" s="134"/>
      <c r="BD18" s="134"/>
      <c r="BE18" s="134"/>
      <c r="BF18" s="134"/>
      <c r="BG18" s="134"/>
      <c r="BH18" s="134"/>
      <c r="BI18" s="134"/>
      <c r="BJ18" s="134"/>
      <c r="BK18" s="134"/>
      <c r="BL18" s="134"/>
      <c r="BM18" s="134"/>
      <c r="BN18" s="134"/>
      <c r="BO18" s="134"/>
      <c r="BP18" s="134"/>
      <c r="BQ18" s="134"/>
      <c r="BR18" s="134"/>
      <c r="BS18" s="134"/>
      <c r="BT18" s="134"/>
      <c r="BU18" s="134"/>
      <c r="BV18" s="134"/>
      <c r="BW18" s="134"/>
      <c r="BX18" s="134"/>
      <c r="BY18" s="134"/>
      <c r="BZ18" s="134"/>
      <c r="CA18" s="134"/>
      <c r="CB18" s="134"/>
      <c r="CC18" s="134"/>
      <c r="CD18" s="134"/>
      <c r="CE18" s="134"/>
      <c r="CF18" s="134"/>
      <c r="CG18" s="134"/>
      <c r="CH18" s="134"/>
      <c r="CI18" s="134"/>
      <c r="CJ18" s="134"/>
      <c r="CK18" s="134"/>
      <c r="CL18" s="134"/>
      <c r="CM18" s="134"/>
      <c r="CN18" s="129" t="s">
        <v>203</v>
      </c>
      <c r="CO18" s="130"/>
      <c r="CP18" s="130"/>
      <c r="CQ18" s="130"/>
      <c r="CR18" s="130"/>
      <c r="CS18" s="130"/>
      <c r="CT18" s="130"/>
      <c r="CU18" s="131"/>
      <c r="CV18" s="5"/>
      <c r="CW18" s="5" t="s">
        <v>46</v>
      </c>
      <c r="CX18" s="6">
        <f>CX9</f>
        <v>82013598.219999999</v>
      </c>
      <c r="CY18" s="6">
        <f>CY19+CY20</f>
        <v>779134600</v>
      </c>
      <c r="CZ18" s="6">
        <f>CZ19+CZ20+CZ21</f>
        <v>805148200</v>
      </c>
      <c r="DA18" s="7">
        <v>0</v>
      </c>
    </row>
    <row r="19" spans="1:105" ht="15.75" customHeight="1" x14ac:dyDescent="0.25">
      <c r="A19" s="100" t="s">
        <v>204</v>
      </c>
      <c r="B19" s="100"/>
      <c r="C19" s="100"/>
      <c r="D19" s="100"/>
      <c r="E19" s="100"/>
      <c r="F19" s="100"/>
      <c r="G19" s="100"/>
      <c r="H19" s="101"/>
      <c r="I19" s="102" t="s">
        <v>205</v>
      </c>
      <c r="J19" s="104"/>
      <c r="K19" s="104"/>
      <c r="L19" s="104"/>
      <c r="M19" s="104"/>
      <c r="N19" s="104"/>
      <c r="O19" s="104"/>
      <c r="P19" s="104"/>
      <c r="Q19" s="104"/>
      <c r="R19" s="104"/>
      <c r="S19" s="104"/>
      <c r="T19" s="104"/>
      <c r="U19" s="104"/>
      <c r="V19" s="104"/>
      <c r="W19" s="104"/>
      <c r="X19" s="104"/>
      <c r="Y19" s="104"/>
      <c r="Z19" s="104"/>
      <c r="AA19" s="104"/>
      <c r="AB19" s="104"/>
      <c r="AC19" s="104"/>
      <c r="AD19" s="104"/>
      <c r="AE19" s="104"/>
      <c r="AF19" s="104"/>
      <c r="AG19" s="104"/>
      <c r="AH19" s="104"/>
      <c r="AI19" s="104"/>
      <c r="AJ19" s="104"/>
      <c r="AK19" s="104"/>
      <c r="AL19" s="104"/>
      <c r="AM19" s="104"/>
      <c r="AN19" s="104"/>
      <c r="AO19" s="104"/>
      <c r="AP19" s="104"/>
      <c r="AQ19" s="104"/>
      <c r="AR19" s="104"/>
      <c r="AS19" s="104"/>
      <c r="AT19" s="104"/>
      <c r="AU19" s="104"/>
      <c r="AV19" s="104"/>
      <c r="AW19" s="104"/>
      <c r="AX19" s="104"/>
      <c r="AY19" s="104"/>
      <c r="AZ19" s="104"/>
      <c r="BA19" s="104"/>
      <c r="BB19" s="104"/>
      <c r="BC19" s="104"/>
      <c r="BD19" s="104"/>
      <c r="BE19" s="104"/>
      <c r="BF19" s="104"/>
      <c r="BG19" s="104"/>
      <c r="BH19" s="104"/>
      <c r="BI19" s="104"/>
      <c r="BJ19" s="104"/>
      <c r="BK19" s="104"/>
      <c r="BL19" s="104"/>
      <c r="BM19" s="104"/>
      <c r="BN19" s="104"/>
      <c r="BO19" s="104"/>
      <c r="BP19" s="104"/>
      <c r="BQ19" s="104"/>
      <c r="BR19" s="104"/>
      <c r="BS19" s="104"/>
      <c r="BT19" s="104"/>
      <c r="BU19" s="104"/>
      <c r="BV19" s="104"/>
      <c r="BW19" s="104"/>
      <c r="BX19" s="104"/>
      <c r="BY19" s="104"/>
      <c r="BZ19" s="104"/>
      <c r="CA19" s="104"/>
      <c r="CB19" s="104"/>
      <c r="CC19" s="104"/>
      <c r="CD19" s="104"/>
      <c r="CE19" s="104"/>
      <c r="CF19" s="104"/>
      <c r="CG19" s="104"/>
      <c r="CH19" s="104"/>
      <c r="CI19" s="104"/>
      <c r="CJ19" s="104"/>
      <c r="CK19" s="104"/>
      <c r="CL19" s="104"/>
      <c r="CM19" s="104"/>
      <c r="CN19" s="132" t="s">
        <v>206</v>
      </c>
      <c r="CO19" s="100"/>
      <c r="CP19" s="100"/>
      <c r="CQ19" s="100"/>
      <c r="CR19" s="100"/>
      <c r="CS19" s="100"/>
      <c r="CT19" s="100"/>
      <c r="CU19" s="101"/>
      <c r="CV19" s="8" t="s">
        <v>196</v>
      </c>
      <c r="CW19" s="8" t="s">
        <v>46</v>
      </c>
      <c r="CX19" s="9">
        <f>CX18</f>
        <v>82013598.219999999</v>
      </c>
      <c r="CY19" s="9">
        <v>0</v>
      </c>
      <c r="CZ19" s="9">
        <v>0</v>
      </c>
      <c r="DA19" s="10">
        <v>0</v>
      </c>
    </row>
    <row r="20" spans="1:105" ht="15" customHeight="1" x14ac:dyDescent="0.25">
      <c r="A20" s="100" t="s">
        <v>207</v>
      </c>
      <c r="B20" s="100"/>
      <c r="C20" s="100"/>
      <c r="D20" s="100"/>
      <c r="E20" s="100"/>
      <c r="F20" s="100"/>
      <c r="G20" s="100"/>
      <c r="H20" s="101"/>
      <c r="I20" s="102" t="s">
        <v>205</v>
      </c>
      <c r="J20" s="104"/>
      <c r="K20" s="104"/>
      <c r="L20" s="104"/>
      <c r="M20" s="104"/>
      <c r="N20" s="104"/>
      <c r="O20" s="104"/>
      <c r="P20" s="104"/>
      <c r="Q20" s="104"/>
      <c r="R20" s="104"/>
      <c r="S20" s="104"/>
      <c r="T20" s="104"/>
      <c r="U20" s="104"/>
      <c r="V20" s="104"/>
      <c r="W20" s="104"/>
      <c r="X20" s="104"/>
      <c r="Y20" s="104"/>
      <c r="Z20" s="104"/>
      <c r="AA20" s="104"/>
      <c r="AB20" s="104"/>
      <c r="AC20" s="104"/>
      <c r="AD20" s="104"/>
      <c r="AE20" s="104"/>
      <c r="AF20" s="104"/>
      <c r="AG20" s="104"/>
      <c r="AH20" s="104"/>
      <c r="AI20" s="104"/>
      <c r="AJ20" s="104"/>
      <c r="AK20" s="104"/>
      <c r="AL20" s="104"/>
      <c r="AM20" s="104"/>
      <c r="AN20" s="104"/>
      <c r="AO20" s="104"/>
      <c r="AP20" s="104"/>
      <c r="AQ20" s="104"/>
      <c r="AR20" s="104"/>
      <c r="AS20" s="104"/>
      <c r="AT20" s="104"/>
      <c r="AU20" s="104"/>
      <c r="AV20" s="104"/>
      <c r="AW20" s="104"/>
      <c r="AX20" s="104"/>
      <c r="AY20" s="104"/>
      <c r="AZ20" s="104"/>
      <c r="BA20" s="104"/>
      <c r="BB20" s="104"/>
      <c r="BC20" s="104"/>
      <c r="BD20" s="104"/>
      <c r="BE20" s="104"/>
      <c r="BF20" s="104"/>
      <c r="BG20" s="104"/>
      <c r="BH20" s="104"/>
      <c r="BI20" s="104"/>
      <c r="BJ20" s="104"/>
      <c r="BK20" s="104"/>
      <c r="BL20" s="104"/>
      <c r="BM20" s="104"/>
      <c r="BN20" s="104"/>
      <c r="BO20" s="104"/>
      <c r="BP20" s="104"/>
      <c r="BQ20" s="104"/>
      <c r="BR20" s="104"/>
      <c r="BS20" s="104"/>
      <c r="BT20" s="104"/>
      <c r="BU20" s="104"/>
      <c r="BV20" s="104"/>
      <c r="BW20" s="104"/>
      <c r="BX20" s="104"/>
      <c r="BY20" s="104"/>
      <c r="BZ20" s="104"/>
      <c r="CA20" s="104"/>
      <c r="CB20" s="104"/>
      <c r="CC20" s="104"/>
      <c r="CD20" s="104"/>
      <c r="CE20" s="104"/>
      <c r="CF20" s="104"/>
      <c r="CG20" s="104"/>
      <c r="CH20" s="104"/>
      <c r="CI20" s="104"/>
      <c r="CJ20" s="104"/>
      <c r="CK20" s="104"/>
      <c r="CL20" s="104"/>
      <c r="CM20" s="104"/>
      <c r="CN20" s="132" t="s">
        <v>208</v>
      </c>
      <c r="CO20" s="100"/>
      <c r="CP20" s="100"/>
      <c r="CQ20" s="100"/>
      <c r="CR20" s="100"/>
      <c r="CS20" s="100"/>
      <c r="CT20" s="100"/>
      <c r="CU20" s="101"/>
      <c r="CV20" s="8" t="s">
        <v>211</v>
      </c>
      <c r="CW20" s="8" t="s">
        <v>46</v>
      </c>
      <c r="CX20" s="9">
        <v>0</v>
      </c>
      <c r="CY20" s="9">
        <f>CY9</f>
        <v>779134600</v>
      </c>
      <c r="CZ20" s="9">
        <v>0</v>
      </c>
      <c r="DA20" s="10">
        <v>0</v>
      </c>
    </row>
    <row r="21" spans="1:105" ht="13.5" customHeight="1" thickBot="1" x14ac:dyDescent="0.3">
      <c r="A21" s="100" t="s">
        <v>209</v>
      </c>
      <c r="B21" s="100"/>
      <c r="C21" s="100"/>
      <c r="D21" s="100"/>
      <c r="E21" s="100"/>
      <c r="F21" s="100"/>
      <c r="G21" s="100"/>
      <c r="H21" s="101"/>
      <c r="I21" s="102" t="s">
        <v>205</v>
      </c>
      <c r="J21" s="104"/>
      <c r="K21" s="104"/>
      <c r="L21" s="104"/>
      <c r="M21" s="104"/>
      <c r="N21" s="104"/>
      <c r="O21" s="104"/>
      <c r="P21" s="104"/>
      <c r="Q21" s="104"/>
      <c r="R21" s="104"/>
      <c r="S21" s="104"/>
      <c r="T21" s="104"/>
      <c r="U21" s="104"/>
      <c r="V21" s="104"/>
      <c r="W21" s="104"/>
      <c r="X21" s="104"/>
      <c r="Y21" s="104"/>
      <c r="Z21" s="104"/>
      <c r="AA21" s="104"/>
      <c r="AB21" s="104"/>
      <c r="AC21" s="104"/>
      <c r="AD21" s="104"/>
      <c r="AE21" s="104"/>
      <c r="AF21" s="104"/>
      <c r="AG21" s="104"/>
      <c r="AH21" s="104"/>
      <c r="AI21" s="104"/>
      <c r="AJ21" s="104"/>
      <c r="AK21" s="104"/>
      <c r="AL21" s="104"/>
      <c r="AM21" s="104"/>
      <c r="AN21" s="104"/>
      <c r="AO21" s="104"/>
      <c r="AP21" s="104"/>
      <c r="AQ21" s="104"/>
      <c r="AR21" s="104"/>
      <c r="AS21" s="104"/>
      <c r="AT21" s="104"/>
      <c r="AU21" s="104"/>
      <c r="AV21" s="104"/>
      <c r="AW21" s="104"/>
      <c r="AX21" s="104"/>
      <c r="AY21" s="104"/>
      <c r="AZ21" s="104"/>
      <c r="BA21" s="104"/>
      <c r="BB21" s="104"/>
      <c r="BC21" s="104"/>
      <c r="BD21" s="104"/>
      <c r="BE21" s="104"/>
      <c r="BF21" s="104"/>
      <c r="BG21" s="104"/>
      <c r="BH21" s="104"/>
      <c r="BI21" s="104"/>
      <c r="BJ21" s="104"/>
      <c r="BK21" s="104"/>
      <c r="BL21" s="104"/>
      <c r="BM21" s="104"/>
      <c r="BN21" s="104"/>
      <c r="BO21" s="104"/>
      <c r="BP21" s="104"/>
      <c r="BQ21" s="104"/>
      <c r="BR21" s="104"/>
      <c r="BS21" s="104"/>
      <c r="BT21" s="104"/>
      <c r="BU21" s="104"/>
      <c r="BV21" s="104"/>
      <c r="BW21" s="104"/>
      <c r="BX21" s="104"/>
      <c r="BY21" s="104"/>
      <c r="BZ21" s="104"/>
      <c r="CA21" s="104"/>
      <c r="CB21" s="104"/>
      <c r="CC21" s="104"/>
      <c r="CD21" s="104"/>
      <c r="CE21" s="104"/>
      <c r="CF21" s="104"/>
      <c r="CG21" s="104"/>
      <c r="CH21" s="104"/>
      <c r="CI21" s="104"/>
      <c r="CJ21" s="104"/>
      <c r="CK21" s="104"/>
      <c r="CL21" s="104"/>
      <c r="CM21" s="104"/>
      <c r="CN21" s="132" t="s">
        <v>210</v>
      </c>
      <c r="CO21" s="100"/>
      <c r="CP21" s="100"/>
      <c r="CQ21" s="100"/>
      <c r="CR21" s="100"/>
      <c r="CS21" s="100"/>
      <c r="CT21" s="100"/>
      <c r="CU21" s="101"/>
      <c r="CV21" s="8" t="s">
        <v>250</v>
      </c>
      <c r="CW21" s="8" t="s">
        <v>46</v>
      </c>
      <c r="CX21" s="9">
        <v>0</v>
      </c>
      <c r="CY21" s="9">
        <v>0</v>
      </c>
      <c r="CZ21" s="9">
        <f>CZ9</f>
        <v>805148200</v>
      </c>
      <c r="DA21" s="10">
        <v>0</v>
      </c>
    </row>
    <row r="22" spans="1:105" ht="28.5" customHeight="1" x14ac:dyDescent="0.25">
      <c r="A22" s="96">
        <v>3</v>
      </c>
      <c r="B22" s="96"/>
      <c r="C22" s="96"/>
      <c r="D22" s="96"/>
      <c r="E22" s="96"/>
      <c r="F22" s="96"/>
      <c r="G22" s="96"/>
      <c r="H22" s="97"/>
      <c r="I22" s="133" t="s">
        <v>212</v>
      </c>
      <c r="J22" s="134"/>
      <c r="K22" s="134"/>
      <c r="L22" s="134"/>
      <c r="M22" s="134"/>
      <c r="N22" s="134"/>
      <c r="O22" s="134"/>
      <c r="P22" s="134"/>
      <c r="Q22" s="134"/>
      <c r="R22" s="134"/>
      <c r="S22" s="134"/>
      <c r="T22" s="134"/>
      <c r="U22" s="134"/>
      <c r="V22" s="134"/>
      <c r="W22" s="134"/>
      <c r="X22" s="134"/>
      <c r="Y22" s="134"/>
      <c r="Z22" s="134"/>
      <c r="AA22" s="134"/>
      <c r="AB22" s="134"/>
      <c r="AC22" s="134"/>
      <c r="AD22" s="134"/>
      <c r="AE22" s="134"/>
      <c r="AF22" s="134"/>
      <c r="AG22" s="134"/>
      <c r="AH22" s="134"/>
      <c r="AI22" s="134"/>
      <c r="AJ22" s="134"/>
      <c r="AK22" s="134"/>
      <c r="AL22" s="134"/>
      <c r="AM22" s="134"/>
      <c r="AN22" s="134"/>
      <c r="AO22" s="134"/>
      <c r="AP22" s="134"/>
      <c r="AQ22" s="134"/>
      <c r="AR22" s="134"/>
      <c r="AS22" s="134"/>
      <c r="AT22" s="134"/>
      <c r="AU22" s="134"/>
      <c r="AV22" s="134"/>
      <c r="AW22" s="134"/>
      <c r="AX22" s="134"/>
      <c r="AY22" s="134"/>
      <c r="AZ22" s="134"/>
      <c r="BA22" s="134"/>
      <c r="BB22" s="134"/>
      <c r="BC22" s="134"/>
      <c r="BD22" s="134"/>
      <c r="BE22" s="134"/>
      <c r="BF22" s="134"/>
      <c r="BG22" s="134"/>
      <c r="BH22" s="134"/>
      <c r="BI22" s="134"/>
      <c r="BJ22" s="134"/>
      <c r="BK22" s="134"/>
      <c r="BL22" s="134"/>
      <c r="BM22" s="134"/>
      <c r="BN22" s="134"/>
      <c r="BO22" s="134"/>
      <c r="BP22" s="134"/>
      <c r="BQ22" s="134"/>
      <c r="BR22" s="134"/>
      <c r="BS22" s="134"/>
      <c r="BT22" s="134"/>
      <c r="BU22" s="134"/>
      <c r="BV22" s="134"/>
      <c r="BW22" s="134"/>
      <c r="BX22" s="134"/>
      <c r="BY22" s="134"/>
      <c r="BZ22" s="134"/>
      <c r="CA22" s="134"/>
      <c r="CB22" s="134"/>
      <c r="CC22" s="134"/>
      <c r="CD22" s="134"/>
      <c r="CE22" s="134"/>
      <c r="CF22" s="134"/>
      <c r="CG22" s="134"/>
      <c r="CH22" s="134"/>
      <c r="CI22" s="134"/>
      <c r="CJ22" s="134"/>
      <c r="CK22" s="134"/>
      <c r="CL22" s="134"/>
      <c r="CM22" s="134"/>
      <c r="CN22" s="129" t="s">
        <v>213</v>
      </c>
      <c r="CO22" s="130"/>
      <c r="CP22" s="130"/>
      <c r="CQ22" s="130"/>
      <c r="CR22" s="130"/>
      <c r="CS22" s="130"/>
      <c r="CT22" s="130"/>
      <c r="CU22" s="131"/>
      <c r="CV22" s="5" t="s">
        <v>196</v>
      </c>
      <c r="CW22" s="5" t="s">
        <v>46</v>
      </c>
      <c r="CX22" s="6">
        <v>0</v>
      </c>
      <c r="CY22" s="6">
        <v>0</v>
      </c>
      <c r="CZ22" s="6">
        <v>0</v>
      </c>
      <c r="DA22" s="7">
        <v>0</v>
      </c>
    </row>
    <row r="23" spans="1:105" ht="15" x14ac:dyDescent="0.25"/>
    <row r="24" spans="1:105" ht="12.75" customHeight="1" x14ac:dyDescent="0.25">
      <c r="I24" s="1" t="s">
        <v>214</v>
      </c>
    </row>
    <row r="25" spans="1:105" ht="17.25" customHeight="1" x14ac:dyDescent="0.25">
      <c r="I25" s="1" t="s">
        <v>215</v>
      </c>
      <c r="AQ25" s="136" t="s">
        <v>225</v>
      </c>
      <c r="AR25" s="137"/>
      <c r="AS25" s="137"/>
      <c r="AT25" s="137"/>
      <c r="AU25" s="137"/>
      <c r="AV25" s="137"/>
      <c r="AW25" s="137"/>
      <c r="AX25" s="137"/>
      <c r="AY25" s="137"/>
      <c r="AZ25" s="137"/>
      <c r="BA25" s="137"/>
      <c r="BB25" s="137"/>
      <c r="BC25" s="137"/>
      <c r="BD25" s="137"/>
      <c r="BE25" s="137"/>
      <c r="BF25" s="137"/>
      <c r="BG25" s="137"/>
      <c r="BH25" s="137"/>
      <c r="BK25" s="137"/>
      <c r="BL25" s="137"/>
      <c r="BM25" s="137"/>
      <c r="BN25" s="137"/>
      <c r="BO25" s="137"/>
      <c r="BP25" s="137"/>
      <c r="BQ25" s="137"/>
      <c r="BR25" s="137"/>
      <c r="BS25" s="137"/>
      <c r="BT25" s="137"/>
      <c r="BU25" s="137"/>
      <c r="BV25" s="137"/>
      <c r="BY25" s="136" t="s">
        <v>233</v>
      </c>
      <c r="BZ25" s="137"/>
      <c r="CA25" s="137"/>
      <c r="CB25" s="137"/>
      <c r="CC25" s="137"/>
      <c r="CD25" s="137"/>
      <c r="CE25" s="137"/>
      <c r="CF25" s="137"/>
      <c r="CG25" s="137"/>
      <c r="CH25" s="137"/>
      <c r="CI25" s="137"/>
      <c r="CJ25" s="137"/>
      <c r="CK25" s="137"/>
      <c r="CL25" s="137"/>
      <c r="CM25" s="137"/>
      <c r="CN25" s="137"/>
      <c r="CO25" s="137"/>
      <c r="CP25" s="137"/>
      <c r="CQ25" s="137"/>
      <c r="CR25" s="137"/>
    </row>
    <row r="26" spans="1:105" ht="13.5" customHeight="1" x14ac:dyDescent="0.25">
      <c r="AQ26" s="135" t="s">
        <v>216</v>
      </c>
      <c r="AR26" s="135"/>
      <c r="AS26" s="135"/>
      <c r="AT26" s="135"/>
      <c r="AU26" s="135"/>
      <c r="AV26" s="135"/>
      <c r="AW26" s="135"/>
      <c r="AX26" s="135"/>
      <c r="AY26" s="135"/>
      <c r="AZ26" s="135"/>
      <c r="BA26" s="135"/>
      <c r="BB26" s="135"/>
      <c r="BC26" s="135"/>
      <c r="BD26" s="135"/>
      <c r="BE26" s="135"/>
      <c r="BF26" s="135"/>
      <c r="BG26" s="135"/>
      <c r="BH26" s="135"/>
      <c r="BK26" s="135" t="s">
        <v>217</v>
      </c>
      <c r="BL26" s="135"/>
      <c r="BM26" s="135"/>
      <c r="BN26" s="135"/>
      <c r="BO26" s="135"/>
      <c r="BP26" s="135"/>
      <c r="BQ26" s="135"/>
      <c r="BR26" s="135"/>
      <c r="BS26" s="135"/>
      <c r="BT26" s="135"/>
      <c r="BU26" s="135"/>
      <c r="BV26" s="135"/>
      <c r="BY26" s="135" t="s">
        <v>5</v>
      </c>
      <c r="BZ26" s="135"/>
      <c r="CA26" s="135"/>
      <c r="CB26" s="135"/>
      <c r="CC26" s="135"/>
      <c r="CD26" s="135"/>
      <c r="CE26" s="135"/>
      <c r="CF26" s="135"/>
      <c r="CG26" s="135"/>
      <c r="CH26" s="135"/>
      <c r="CI26" s="135"/>
      <c r="CJ26" s="135"/>
      <c r="CK26" s="135"/>
      <c r="CL26" s="135"/>
      <c r="CM26" s="135"/>
      <c r="CN26" s="135"/>
      <c r="CO26" s="135"/>
      <c r="CP26" s="135"/>
      <c r="CQ26" s="135"/>
      <c r="CR26" s="135"/>
    </row>
    <row r="27" spans="1:105" ht="3" customHeight="1" x14ac:dyDescent="0.25"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K27" s="15"/>
      <c r="BL27" s="15"/>
      <c r="BM27" s="15"/>
      <c r="BN27" s="15"/>
      <c r="BO27" s="15"/>
      <c r="BP27" s="15"/>
      <c r="BQ27" s="15"/>
      <c r="BR27" s="15"/>
      <c r="BS27" s="15"/>
      <c r="BT27" s="15"/>
      <c r="BU27" s="15"/>
      <c r="BV27" s="15"/>
      <c r="BY27" s="15"/>
      <c r="BZ27" s="15"/>
      <c r="CA27" s="15"/>
      <c r="CB27" s="15"/>
      <c r="CC27" s="15"/>
      <c r="CD27" s="15"/>
      <c r="CE27" s="15"/>
      <c r="CF27" s="15"/>
      <c r="CG27" s="15"/>
      <c r="CH27" s="15"/>
      <c r="CI27" s="15"/>
      <c r="CJ27" s="15"/>
      <c r="CK27" s="15"/>
      <c r="CL27" s="15"/>
      <c r="CM27" s="15"/>
      <c r="CN27" s="15"/>
      <c r="CO27" s="15"/>
      <c r="CP27" s="15"/>
      <c r="CQ27" s="15"/>
      <c r="CR27" s="15"/>
    </row>
    <row r="28" spans="1:105" ht="15.75" customHeight="1" x14ac:dyDescent="0.25">
      <c r="I28" s="1" t="s">
        <v>218</v>
      </c>
      <c r="AM28" s="137" t="s">
        <v>239</v>
      </c>
      <c r="AN28" s="137"/>
      <c r="AO28" s="137"/>
      <c r="AP28" s="137"/>
      <c r="AQ28" s="137"/>
      <c r="AR28" s="137"/>
      <c r="AS28" s="137"/>
      <c r="AT28" s="137"/>
      <c r="AU28" s="137"/>
      <c r="AV28" s="137"/>
      <c r="AW28" s="137"/>
      <c r="AX28" s="137"/>
      <c r="AY28" s="137"/>
      <c r="AZ28" s="137"/>
      <c r="BA28" s="137"/>
      <c r="BB28" s="137"/>
      <c r="BC28" s="137"/>
      <c r="BD28" s="137"/>
      <c r="BG28" s="137" t="s">
        <v>240</v>
      </c>
      <c r="BH28" s="137"/>
      <c r="BI28" s="137"/>
      <c r="BJ28" s="137"/>
      <c r="BK28" s="137"/>
      <c r="BL28" s="137"/>
      <c r="BM28" s="137"/>
      <c r="BN28" s="137"/>
      <c r="BO28" s="137"/>
      <c r="BP28" s="137"/>
      <c r="BQ28" s="137"/>
      <c r="BR28" s="137"/>
      <c r="BS28" s="137"/>
      <c r="BT28" s="137"/>
      <c r="BU28" s="137"/>
      <c r="BV28" s="137"/>
      <c r="BW28" s="137"/>
      <c r="BX28" s="137"/>
      <c r="CA28" s="138" t="s">
        <v>234</v>
      </c>
      <c r="CB28" s="139"/>
      <c r="CC28" s="139"/>
      <c r="CD28" s="139"/>
      <c r="CE28" s="139"/>
      <c r="CF28" s="139"/>
      <c r="CG28" s="139"/>
      <c r="CH28" s="139"/>
      <c r="CI28" s="139"/>
      <c r="CJ28" s="139"/>
      <c r="CK28" s="139"/>
      <c r="CL28" s="139"/>
      <c r="CM28" s="139"/>
      <c r="CN28" s="139"/>
      <c r="CO28" s="139"/>
      <c r="CP28" s="139"/>
      <c r="CQ28" s="139"/>
      <c r="CR28" s="139"/>
    </row>
    <row r="29" spans="1:105" ht="7.9" customHeight="1" x14ac:dyDescent="0.25">
      <c r="AM29" s="135" t="s">
        <v>216</v>
      </c>
      <c r="AN29" s="135"/>
      <c r="AO29" s="135"/>
      <c r="AP29" s="135"/>
      <c r="AQ29" s="135"/>
      <c r="AR29" s="135"/>
      <c r="AS29" s="135"/>
      <c r="AT29" s="135"/>
      <c r="AU29" s="135"/>
      <c r="AV29" s="135"/>
      <c r="AW29" s="135"/>
      <c r="AX29" s="135"/>
      <c r="AY29" s="135"/>
      <c r="AZ29" s="135"/>
      <c r="BA29" s="135"/>
      <c r="BB29" s="135"/>
      <c r="BC29" s="135"/>
      <c r="BD29" s="135"/>
      <c r="BG29" s="135" t="s">
        <v>219</v>
      </c>
      <c r="BH29" s="135"/>
      <c r="BI29" s="135"/>
      <c r="BJ29" s="135"/>
      <c r="BK29" s="135"/>
      <c r="BL29" s="135"/>
      <c r="BM29" s="135"/>
      <c r="BN29" s="135"/>
      <c r="BO29" s="135"/>
      <c r="BP29" s="135"/>
      <c r="BQ29" s="135"/>
      <c r="BR29" s="135"/>
      <c r="BS29" s="135"/>
      <c r="BT29" s="135"/>
      <c r="BU29" s="135"/>
      <c r="BV29" s="135"/>
      <c r="BW29" s="135"/>
      <c r="BX29" s="135"/>
      <c r="CA29" s="135" t="s">
        <v>220</v>
      </c>
      <c r="CB29" s="135"/>
      <c r="CC29" s="135"/>
      <c r="CD29" s="135"/>
      <c r="CE29" s="135"/>
      <c r="CF29" s="135"/>
      <c r="CG29" s="135"/>
      <c r="CH29" s="135"/>
      <c r="CI29" s="135"/>
      <c r="CJ29" s="135"/>
      <c r="CK29" s="135"/>
      <c r="CL29" s="135"/>
      <c r="CM29" s="135"/>
      <c r="CN29" s="135"/>
      <c r="CO29" s="135"/>
      <c r="CP29" s="135"/>
      <c r="CQ29" s="135"/>
      <c r="CR29" s="135"/>
    </row>
    <row r="30" spans="1:105" ht="13.15" customHeight="1" x14ac:dyDescent="0.25">
      <c r="I30" s="140" t="s">
        <v>221</v>
      </c>
      <c r="J30" s="140"/>
      <c r="K30" s="139"/>
      <c r="L30" s="139"/>
      <c r="M30" s="139"/>
      <c r="N30" s="141" t="s">
        <v>221</v>
      </c>
      <c r="O30" s="141"/>
      <c r="Q30" s="139"/>
      <c r="R30" s="139"/>
      <c r="S30" s="139"/>
      <c r="T30" s="139"/>
      <c r="U30" s="139"/>
      <c r="V30" s="139"/>
      <c r="W30" s="139"/>
      <c r="X30" s="139"/>
      <c r="Y30" s="139"/>
      <c r="Z30" s="139"/>
      <c r="AA30" s="139"/>
      <c r="AB30" s="139"/>
      <c r="AC30" s="139"/>
      <c r="AD30" s="139"/>
      <c r="AE30" s="139"/>
      <c r="AF30" s="3"/>
      <c r="AG30" s="142">
        <v>2022</v>
      </c>
      <c r="AH30" s="143"/>
      <c r="AI30" s="143"/>
      <c r="AJ30" s="143"/>
      <c r="AK30" s="143"/>
      <c r="AL30" s="1" t="s">
        <v>222</v>
      </c>
    </row>
    <row r="31" spans="1:105" ht="10.9" customHeight="1" x14ac:dyDescent="0.25"/>
    <row r="32" spans="1:105" ht="10.15" customHeight="1" thickBot="1" x14ac:dyDescent="0.3"/>
    <row r="33" spans="2:61" ht="16.5" customHeight="1" x14ac:dyDescent="0.25">
      <c r="B33" s="16"/>
      <c r="C33" s="17" t="s">
        <v>227</v>
      </c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8"/>
    </row>
    <row r="34" spans="2:61" ht="17.25" customHeight="1" x14ac:dyDescent="0.25">
      <c r="B34" s="19"/>
      <c r="C34" s="88" t="s">
        <v>228</v>
      </c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88"/>
      <c r="V34" s="88"/>
      <c r="W34" s="88"/>
      <c r="X34" s="88"/>
      <c r="Y34" s="88"/>
      <c r="Z34" s="88"/>
      <c r="AA34" s="88"/>
      <c r="AB34" s="88"/>
      <c r="AC34" s="88"/>
      <c r="AD34" s="88"/>
      <c r="AE34" s="88"/>
      <c r="AF34" s="88"/>
      <c r="AG34" s="88"/>
      <c r="AH34" s="88"/>
      <c r="AI34" s="88"/>
      <c r="AJ34" s="88"/>
      <c r="AK34" s="88"/>
      <c r="AL34" s="88"/>
      <c r="AM34" s="88"/>
      <c r="AN34" s="88"/>
      <c r="AO34" s="88"/>
      <c r="AP34" s="88"/>
      <c r="AQ34" s="88"/>
      <c r="AR34" s="88"/>
      <c r="AS34" s="88"/>
      <c r="AT34" s="88"/>
      <c r="AU34" s="88"/>
      <c r="AV34" s="88"/>
      <c r="AW34" s="88"/>
      <c r="AX34" s="88"/>
      <c r="AY34" s="88"/>
      <c r="AZ34" s="88"/>
      <c r="BA34" s="88"/>
      <c r="BB34" s="88"/>
      <c r="BC34" s="88"/>
      <c r="BD34" s="88"/>
      <c r="BE34" s="88"/>
      <c r="BF34" s="88"/>
      <c r="BG34" s="88"/>
      <c r="BH34" s="88"/>
      <c r="BI34" s="20"/>
    </row>
    <row r="35" spans="2:61" ht="14.25" customHeight="1" x14ac:dyDescent="0.25">
      <c r="B35" s="21"/>
      <c r="C35" s="89" t="s">
        <v>229</v>
      </c>
      <c r="D35" s="89"/>
      <c r="E35" s="89"/>
      <c r="F35" s="89"/>
      <c r="G35" s="89"/>
      <c r="H35" s="89"/>
      <c r="I35" s="89"/>
      <c r="J35" s="89"/>
      <c r="K35" s="89"/>
      <c r="L35" s="89"/>
      <c r="M35" s="89"/>
      <c r="N35" s="89"/>
      <c r="O35" s="89"/>
      <c r="P35" s="89"/>
      <c r="Q35" s="89"/>
      <c r="R35" s="89"/>
      <c r="S35" s="89"/>
      <c r="T35" s="89"/>
      <c r="U35" s="89"/>
      <c r="V35" s="89"/>
      <c r="W35" s="89"/>
      <c r="X35" s="89"/>
      <c r="Y35" s="89"/>
      <c r="Z35" s="89"/>
      <c r="AA35" s="89"/>
      <c r="AB35" s="89"/>
      <c r="AC35" s="89"/>
      <c r="AD35" s="89"/>
      <c r="AE35" s="89"/>
      <c r="AF35" s="89"/>
      <c r="AG35" s="89"/>
      <c r="AH35" s="89"/>
      <c r="AI35" s="89"/>
      <c r="AJ35" s="89"/>
      <c r="AK35" s="89"/>
      <c r="AL35" s="89"/>
      <c r="AM35" s="89"/>
      <c r="AN35" s="89"/>
      <c r="AO35" s="89"/>
      <c r="AP35" s="89"/>
      <c r="AQ35" s="89"/>
      <c r="AR35" s="89"/>
      <c r="AS35" s="89"/>
      <c r="AT35" s="89"/>
      <c r="AU35" s="89"/>
      <c r="AV35" s="89"/>
      <c r="AW35" s="89"/>
      <c r="AX35" s="89"/>
      <c r="AY35" s="89"/>
      <c r="AZ35" s="89"/>
      <c r="BA35" s="89"/>
      <c r="BB35" s="89"/>
      <c r="BC35" s="89"/>
      <c r="BD35" s="89"/>
      <c r="BE35" s="89"/>
      <c r="BF35" s="89"/>
      <c r="BG35" s="89"/>
      <c r="BH35" s="89"/>
      <c r="BI35" s="22"/>
    </row>
    <row r="36" spans="2:61" ht="19.5" customHeight="1" x14ac:dyDescent="0.25">
      <c r="B36" s="19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23"/>
      <c r="R36" s="23"/>
      <c r="S36" s="23"/>
      <c r="T36" s="88" t="s">
        <v>230</v>
      </c>
      <c r="U36" s="88"/>
      <c r="V36" s="88"/>
      <c r="W36" s="88"/>
      <c r="X36" s="88"/>
      <c r="Y36" s="88"/>
      <c r="Z36" s="88"/>
      <c r="AA36" s="88"/>
      <c r="AB36" s="88"/>
      <c r="AC36" s="88"/>
      <c r="AD36" s="88"/>
      <c r="AE36" s="88"/>
      <c r="AF36" s="88"/>
      <c r="AG36" s="88"/>
      <c r="AH36" s="88"/>
      <c r="AI36" s="88"/>
      <c r="AJ36" s="88"/>
      <c r="AK36" s="88"/>
      <c r="AL36" s="88"/>
      <c r="AM36" s="88"/>
      <c r="AN36" s="88"/>
      <c r="AO36" s="88"/>
      <c r="AP36" s="88"/>
      <c r="AQ36" s="88"/>
      <c r="AR36" s="88"/>
      <c r="AS36" s="88"/>
      <c r="AT36" s="88"/>
      <c r="AU36" s="88"/>
      <c r="AV36" s="88"/>
      <c r="AW36" s="88"/>
      <c r="AX36" s="88"/>
      <c r="AY36" s="88"/>
      <c r="AZ36" s="88"/>
      <c r="BA36" s="88"/>
      <c r="BB36" s="88"/>
      <c r="BC36" s="88"/>
      <c r="BD36" s="88"/>
      <c r="BE36" s="88"/>
      <c r="BF36" s="88"/>
      <c r="BG36" s="88"/>
      <c r="BH36" s="88"/>
      <c r="BI36" s="20"/>
    </row>
    <row r="37" spans="2:61" ht="16.5" customHeight="1" x14ac:dyDescent="0.25">
      <c r="B37" s="24"/>
      <c r="C37" s="90" t="s">
        <v>217</v>
      </c>
      <c r="D37" s="90"/>
      <c r="E37" s="90"/>
      <c r="F37" s="90"/>
      <c r="G37" s="90"/>
      <c r="H37" s="90"/>
      <c r="I37" s="90"/>
      <c r="J37" s="90"/>
      <c r="K37" s="90"/>
      <c r="L37" s="90"/>
      <c r="M37" s="90"/>
      <c r="N37" s="90"/>
      <c r="O37" s="90"/>
      <c r="P37" s="90"/>
      <c r="Q37" s="23"/>
      <c r="R37" s="23"/>
      <c r="S37" s="23"/>
      <c r="T37" s="90" t="s">
        <v>5</v>
      </c>
      <c r="U37" s="90"/>
      <c r="V37" s="90"/>
      <c r="W37" s="90"/>
      <c r="X37" s="90"/>
      <c r="Y37" s="90"/>
      <c r="Z37" s="90"/>
      <c r="AA37" s="90"/>
      <c r="AB37" s="90"/>
      <c r="AC37" s="90"/>
      <c r="AD37" s="90"/>
      <c r="AE37" s="90"/>
      <c r="AF37" s="90"/>
      <c r="AG37" s="90"/>
      <c r="AH37" s="90"/>
      <c r="AI37" s="90"/>
      <c r="AJ37" s="90"/>
      <c r="AK37" s="90"/>
      <c r="AL37" s="90"/>
      <c r="AM37" s="90"/>
      <c r="AN37" s="90"/>
      <c r="AO37" s="90"/>
      <c r="AP37" s="90"/>
      <c r="AQ37" s="90"/>
      <c r="AR37" s="90"/>
      <c r="AS37" s="90"/>
      <c r="AT37" s="90"/>
      <c r="AU37" s="90"/>
      <c r="AV37" s="90"/>
      <c r="AW37" s="90"/>
      <c r="AX37" s="90"/>
      <c r="AY37" s="90"/>
      <c r="AZ37" s="90"/>
      <c r="BA37" s="90"/>
      <c r="BB37" s="90"/>
      <c r="BC37" s="90"/>
      <c r="BD37" s="90"/>
      <c r="BE37" s="90"/>
      <c r="BF37" s="90"/>
      <c r="BG37" s="90"/>
      <c r="BH37" s="90"/>
      <c r="BI37" s="25"/>
    </row>
    <row r="38" spans="2:61" ht="15" customHeight="1" x14ac:dyDescent="0.25">
      <c r="B38" s="19"/>
      <c r="C38" s="26" t="s">
        <v>231</v>
      </c>
      <c r="D38" s="91"/>
      <c r="E38" s="91"/>
      <c r="F38" s="91"/>
      <c r="G38" s="27" t="s">
        <v>232</v>
      </c>
      <c r="H38" s="27"/>
      <c r="I38" s="91"/>
      <c r="J38" s="91"/>
      <c r="K38" s="91"/>
      <c r="L38" s="91"/>
      <c r="M38" s="91"/>
      <c r="N38" s="91"/>
      <c r="O38" s="91"/>
      <c r="P38" s="91"/>
      <c r="Q38" s="91"/>
      <c r="R38" s="91"/>
      <c r="S38" s="91"/>
      <c r="T38" s="92">
        <v>20</v>
      </c>
      <c r="U38" s="92"/>
      <c r="V38" s="93"/>
      <c r="W38" s="93"/>
      <c r="X38" s="93"/>
      <c r="Y38" s="27" t="s">
        <v>222</v>
      </c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27"/>
      <c r="AS38" s="27"/>
      <c r="AT38" s="27"/>
      <c r="AU38" s="27"/>
      <c r="AV38" s="27"/>
      <c r="AW38" s="27"/>
      <c r="AX38" s="27"/>
      <c r="AY38" s="27"/>
      <c r="AZ38" s="27"/>
      <c r="BA38" s="27"/>
      <c r="BB38" s="27"/>
      <c r="BC38" s="27"/>
      <c r="BD38" s="27"/>
      <c r="BE38" s="27"/>
      <c r="BF38" s="27"/>
      <c r="BG38" s="27"/>
      <c r="BH38" s="27"/>
      <c r="BI38" s="20"/>
    </row>
    <row r="39" spans="2:61" ht="10.15" customHeight="1" thickBot="1" x14ac:dyDescent="0.3">
      <c r="B39" s="28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9"/>
      <c r="AI39" s="29"/>
      <c r="AJ39" s="29"/>
      <c r="AK39" s="29"/>
      <c r="AL39" s="29"/>
      <c r="AM39" s="29"/>
      <c r="AN39" s="29"/>
      <c r="AO39" s="29"/>
      <c r="AP39" s="29"/>
      <c r="AQ39" s="29"/>
      <c r="AR39" s="29"/>
      <c r="AS39" s="29"/>
      <c r="AT39" s="29"/>
      <c r="AU39" s="29"/>
      <c r="AV39" s="29"/>
      <c r="AW39" s="29"/>
      <c r="AX39" s="29"/>
      <c r="AY39" s="29"/>
      <c r="AZ39" s="29"/>
      <c r="BA39" s="29"/>
      <c r="BB39" s="29"/>
      <c r="BC39" s="29"/>
      <c r="BD39" s="29"/>
      <c r="BE39" s="29"/>
      <c r="BF39" s="29"/>
      <c r="BG39" s="29"/>
      <c r="BH39" s="29"/>
      <c r="BI39" s="30"/>
    </row>
  </sheetData>
  <mergeCells count="89">
    <mergeCell ref="I30:J30"/>
    <mergeCell ref="K30:M30"/>
    <mergeCell ref="N30:O30"/>
    <mergeCell ref="Q30:AE30"/>
    <mergeCell ref="AG30:AK30"/>
    <mergeCell ref="A22:H22"/>
    <mergeCell ref="I22:CM22"/>
    <mergeCell ref="CN22:CU22"/>
    <mergeCell ref="AM29:BD29"/>
    <mergeCell ref="BG29:BX29"/>
    <mergeCell ref="CA29:CR29"/>
    <mergeCell ref="AQ25:BH25"/>
    <mergeCell ref="BK25:BV25"/>
    <mergeCell ref="BY25:CR25"/>
    <mergeCell ref="AQ26:BH26"/>
    <mergeCell ref="BK26:BV26"/>
    <mergeCell ref="BY26:CR26"/>
    <mergeCell ref="AM28:BD28"/>
    <mergeCell ref="BG28:BX28"/>
    <mergeCell ref="CA28:CR28"/>
    <mergeCell ref="CN19:CU19"/>
    <mergeCell ref="A20:H20"/>
    <mergeCell ref="I20:CM20"/>
    <mergeCell ref="CN20:CU20"/>
    <mergeCell ref="A21:H21"/>
    <mergeCell ref="I21:CM21"/>
    <mergeCell ref="CN21:CU21"/>
    <mergeCell ref="CN16:CU16"/>
    <mergeCell ref="A17:H17"/>
    <mergeCell ref="I17:CM17"/>
    <mergeCell ref="CN17:CU17"/>
    <mergeCell ref="A18:H18"/>
    <mergeCell ref="I18:CM18"/>
    <mergeCell ref="CN18:CU18"/>
    <mergeCell ref="CN13:CU13"/>
    <mergeCell ref="A14:H14"/>
    <mergeCell ref="I14:CM14"/>
    <mergeCell ref="CN14:CU14"/>
    <mergeCell ref="A15:H15"/>
    <mergeCell ref="I15:CM15"/>
    <mergeCell ref="CN15:CU15"/>
    <mergeCell ref="CN10:CU10"/>
    <mergeCell ref="A11:H11"/>
    <mergeCell ref="I11:CM11"/>
    <mergeCell ref="CN11:CU11"/>
    <mergeCell ref="A12:H12"/>
    <mergeCell ref="I12:CM12"/>
    <mergeCell ref="CN12:CU12"/>
    <mergeCell ref="CN6:CU6"/>
    <mergeCell ref="A7:H7"/>
    <mergeCell ref="I7:CM7"/>
    <mergeCell ref="CN7:CU7"/>
    <mergeCell ref="A9:H9"/>
    <mergeCell ref="I9:CM9"/>
    <mergeCell ref="CN9:CU9"/>
    <mergeCell ref="A8:H8"/>
    <mergeCell ref="I8:CM8"/>
    <mergeCell ref="CN8:CU8"/>
    <mergeCell ref="CN5:CU5"/>
    <mergeCell ref="B1:DA1"/>
    <mergeCell ref="A2:H4"/>
    <mergeCell ref="I2:CM4"/>
    <mergeCell ref="CN2:CU4"/>
    <mergeCell ref="CW2:CW4"/>
    <mergeCell ref="CX2:DA2"/>
    <mergeCell ref="DA3:DA4"/>
    <mergeCell ref="CV2:CV4"/>
    <mergeCell ref="D38:F38"/>
    <mergeCell ref="I38:S38"/>
    <mergeCell ref="T38:U38"/>
    <mergeCell ref="V38:X38"/>
    <mergeCell ref="A5:H5"/>
    <mergeCell ref="I5:CM5"/>
    <mergeCell ref="A6:H6"/>
    <mergeCell ref="I6:CM6"/>
    <mergeCell ref="A10:H10"/>
    <mergeCell ref="I10:CM10"/>
    <mergeCell ref="A13:H13"/>
    <mergeCell ref="I13:CM13"/>
    <mergeCell ref="A16:H16"/>
    <mergeCell ref="I16:CM16"/>
    <mergeCell ref="A19:H19"/>
    <mergeCell ref="I19:CM19"/>
    <mergeCell ref="C34:BH34"/>
    <mergeCell ref="C35:BH35"/>
    <mergeCell ref="C36:P36"/>
    <mergeCell ref="T36:BH36"/>
    <mergeCell ref="C37:P37"/>
    <mergeCell ref="T37:BH37"/>
  </mergeCells>
  <printOptions horizontalCentered="1"/>
  <pageMargins left="0.39370078740157483" right="0.11811023622047245" top="0.39370078740157483" bottom="0.11811023622047245" header="0.19685039370078741" footer="0.19685039370078741"/>
  <pageSetup paperSize="9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ФХД_ Поступления и выплаты</vt:lpstr>
      <vt:lpstr>ФХД_ Сведения по выплатам на з</vt:lpstr>
      <vt:lpstr>'ФХД_ Поступления и выплаты'!IS_DOCUMENT</vt:lpstr>
      <vt:lpstr>'ФХД_ Поступления и выплаты'!Область_печати</vt:lpstr>
      <vt:lpstr>'ФХД_ Сведения по выплатам на з'!Область_печати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rep:2.52.0.497</dc:description>
  <cp:lastModifiedBy>User</cp:lastModifiedBy>
  <cp:lastPrinted>2022-04-13T09:19:23Z</cp:lastPrinted>
  <dcterms:created xsi:type="dcterms:W3CDTF">2021-01-15T09:11:58Z</dcterms:created>
  <dcterms:modified xsi:type="dcterms:W3CDTF">2022-04-13T09:19:24Z</dcterms:modified>
</cp:coreProperties>
</file>